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vlaamseoverheid-my.sharepoint.com/personal/andrzej_perz_vlaanderen_be/Documents/Documents/Sjablonenontwikkeling/Master/"/>
    </mc:Choice>
  </mc:AlternateContent>
  <xr:revisionPtr revIDLastSave="1626" documentId="13_ncr:1_{AF93A0BE-4FF7-4ACC-9CAA-71991801D998}" xr6:coauthVersionLast="47" xr6:coauthVersionMax="47" xr10:uidLastSave="{CAF86F71-7044-4B9F-920B-D0BBA2455B32}"/>
  <workbookProtection workbookAlgorithmName="SHA-512" workbookHashValue="3Xu1u+lFX6ZUqaVPWWK7Zab+S4Tu3MrRMHpFJiFiyCvTeXH9xISZi3bXOCZiV99ITrF/ATD8+V/2TrLUzIZP7w==" workbookSaltValue="TKayzql/qQOg6vQfj1y+cg==" workbookSpinCount="100000" lockStructure="1"/>
  <bookViews>
    <workbookView xWindow="-108" yWindow="-108" windowWidth="23256" windowHeight="13896" tabRatio="682" xr2:uid="{60CBF3CA-1878-49D0-9FC5-BD45C5885210}"/>
  </bookViews>
  <sheets>
    <sheet name="Vooraf" sheetId="28" r:id="rId1"/>
    <sheet name="Werknemers zonder RSZ" sheetId="63" r:id="rId2"/>
    <sheet name="Ateliers activiteiten" sheetId="62" r:id="rId3"/>
    <sheet name="Ateliers leslocaties" sheetId="64" r:id="rId4"/>
    <sheet name="Gezelschappen activiteiten" sheetId="65" state="hidden" r:id="rId5"/>
    <sheet name="Gezelschappen locaties" sheetId="67" state="hidden" r:id="rId6"/>
    <sheet name="Werkplaatsen activiteiten" sheetId="66" state="hidden" r:id="rId7"/>
    <sheet name="Samenvatting" sheetId="36" r:id="rId8"/>
    <sheet name="Controleblad" sheetId="11" state="hidden" r:id="rId9"/>
  </sheets>
  <definedNames>
    <definedName name="_xlnm._FilterDatabase" localSheetId="2" hidden="1">'Ateliers activiteiten'!$A$4:$AI$4</definedName>
    <definedName name="_xlnm._FilterDatabase" localSheetId="3" hidden="1">'Ateliers leslocaties'!$A$4:$AW$4</definedName>
    <definedName name="_xlnm._FilterDatabase" localSheetId="4" hidden="1">'Gezelschappen activiteiten'!$A$4:$AE$4</definedName>
    <definedName name="_xlnm._FilterDatabase" localSheetId="5" hidden="1">'Gezelschappen locaties'!$A$4:$AW$4</definedName>
    <definedName name="_xlnm._FilterDatabase" localSheetId="1" hidden="1">'Werknemers zonder RSZ'!$A$4:$CE$4</definedName>
    <definedName name="_xlnm._FilterDatabase" localSheetId="6" hidden="1">'Werkplaatsen activiteiten'!$A$4:$AD$4</definedName>
    <definedName name="_xlnm.Print_Area" localSheetId="8">Controleblad!$A$1:$K$6</definedName>
    <definedName name="Datum_beleidsperiode">YEAR(Controleblad!$D$13)&amp;"–"&amp;YEAR(Controleblad!$D$14)</definedName>
    <definedName name="Datum_beleidsperiode_begin">Controleblad!$D$13</definedName>
    <definedName name="Datum_beleidsperiode_einde">Controleblad!$D$14</definedName>
    <definedName name="Datum_deadline">Controleblad!$D$18</definedName>
    <definedName name="Datum_vervaldatum">Controleblad!$D$19</definedName>
    <definedName name="Datum_werkingsjaar">Controleblad!$D$15</definedName>
    <definedName name="Datum_werkingsjaar_begin">DATE(Datum_werkingsjaar, 1, 1)</definedName>
    <definedName name="Datum_werkingsjaar_einde">DATE(Datum_werkingsjaar, 12, 31)</definedName>
    <definedName name="Fout_blad">"Fouten in het blad"</definedName>
    <definedName name="Fout_datum">"Vul de datum in het correcte formaat in: DD/MM/JJJJ.  "</definedName>
    <definedName name="Fout_geen_gegevens">"Vereiste gegevens ontbreken"</definedName>
    <definedName name="Fout_geen_getal">"Dit is geen getal.  "</definedName>
    <definedName name="Fout_met_rij_enkel">"Fout: controleer rij "</definedName>
    <definedName name="Fout_met_rij_meer">" fouten: controleer rijen "</definedName>
    <definedName name="Fout_negatief">"Dit bedrag mag niet negatief zijn.  "</definedName>
    <definedName name="Fout_onvolledig">"Vervolledig:"</definedName>
    <definedName name="Fout_percentage">"| Het getal moet tussen 0 en 100 liggen."</definedName>
    <definedName name="Fout_positief">"Dit bedrag moet negatief zijn.  "</definedName>
    <definedName name="Fout_punt">"Gebruik geen punt. Zet decimalen na een komma.  "</definedName>
    <definedName name="Fout_redundant">" is inactief. Laat dit veld leeg of wijzig uw invoer in relevante voorgaande velden (i.v.t.).  "</definedName>
    <definedName name="Fout_som">"Controleer de som. Berekend bedrag: "</definedName>
    <definedName name="Fout_verplicht_veld">"| Dit veld is verplicht."</definedName>
    <definedName name="Fout_zonder_rij_enkel">"1 fout gevonden – controleer het blad."</definedName>
    <definedName name="Fout_zonder_rij_meer">" fouten gevonden – controleer het blad."</definedName>
    <definedName name="Info_lege_velden">"Vul minstens één van onderliggende rekeningen in.  "</definedName>
    <definedName name="Sjabloon_fase">Controleblad!$D$17</definedName>
    <definedName name="Sjabloon_status">Controleblad!$D$20</definedName>
    <definedName name="Sjabloon_subsidiesoort">Controleblad!$D$16</definedName>
    <definedName name="Sjabloon_werksoort">Controleblad!$D$21</definedName>
    <definedName name="Sjabloonversie">Controleblad!$D$2</definedName>
    <definedName name="Titel">Vooraf!$C$4</definedName>
    <definedName name="Waarschuwing_1">"Fout in rij "</definedName>
    <definedName name="Waarschuwing_2">" kan invloed hebben op de berekening.  "</definedName>
    <definedName name="Waarschuwing_legacy">"Fout in één of meerdere onderliggende rekeningen kan invloed hebben op de berekening.  "</definedName>
    <definedName name="Watermark_aanmaning">"De deadline voor de indiening van dit sjabloon van "&amp;TEXT(Datum_deadline, "d mmmm jjjj")&amp;" is gepasseerd. Indien u een uitstel heeft gevraagd, volg dan individuele afspraken met DCJM."</definedName>
    <definedName name="Watermark_test">"Dit sjabloon dient enkel voor testdoeleinden. De definitieve versie kan hiervan afwijken. Niet gebruiken bij de echte verantwoording!"</definedName>
    <definedName name="Watermark_vervallen">"Dit sjabloon is vervallen op "&amp;TEXT(Datum_vervaldatum, "d mmmm jjjj")&amp;". Bezoek vlaanderen.be/cjm/nl/subsidiewijzer om actuele subsidiedocumenten op te zoeken."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 i="66" l="1"/>
  <c r="K1" i="67"/>
  <c r="H8" i="11"/>
  <c r="Y39" i="62" l="1"/>
  <c r="X39" i="62"/>
  <c r="AI78" i="63"/>
  <c r="AK78" i="63"/>
  <c r="AL78" i="63"/>
  <c r="AM78" i="63"/>
  <c r="AN78" i="63"/>
  <c r="AO78" i="63"/>
  <c r="AP78" i="63"/>
  <c r="AQ78" i="63"/>
  <c r="AI79" i="63"/>
  <c r="AK79" i="63"/>
  <c r="AL79" i="63"/>
  <c r="AM79" i="63"/>
  <c r="AN79" i="63"/>
  <c r="AO79" i="63"/>
  <c r="AP79" i="63"/>
  <c r="AQ79" i="63"/>
  <c r="AI80" i="63"/>
  <c r="AK80" i="63"/>
  <c r="AL80" i="63"/>
  <c r="AM80" i="63"/>
  <c r="AN80" i="63"/>
  <c r="AO80" i="63"/>
  <c r="AP80" i="63"/>
  <c r="AQ80" i="63"/>
  <c r="AI81" i="63"/>
  <c r="AK81" i="63"/>
  <c r="AL81" i="63"/>
  <c r="AM81" i="63"/>
  <c r="AN81" i="63"/>
  <c r="AO81" i="63"/>
  <c r="AP81" i="63"/>
  <c r="AQ81" i="63"/>
  <c r="AI82" i="63"/>
  <c r="AK82" i="63"/>
  <c r="AL82" i="63"/>
  <c r="AM82" i="63"/>
  <c r="AN82" i="63"/>
  <c r="AO82" i="63"/>
  <c r="AP82" i="63"/>
  <c r="AQ82" i="63"/>
  <c r="AI83" i="63"/>
  <c r="AK83" i="63"/>
  <c r="AL83" i="63"/>
  <c r="AM83" i="63"/>
  <c r="AN83" i="63"/>
  <c r="AO83" i="63"/>
  <c r="AP83" i="63"/>
  <c r="AQ83" i="63"/>
  <c r="AI84" i="63"/>
  <c r="AK84" i="63"/>
  <c r="AL84" i="63"/>
  <c r="AM84" i="63"/>
  <c r="AN84" i="63"/>
  <c r="AO84" i="63"/>
  <c r="AP84" i="63"/>
  <c r="AQ84" i="63"/>
  <c r="AK77" i="63"/>
  <c r="AL77" i="63"/>
  <c r="AM77" i="63"/>
  <c r="AN77" i="63"/>
  <c r="AO77" i="63"/>
  <c r="AP77" i="63"/>
  <c r="AQ77" i="63"/>
  <c r="AI77" i="63"/>
  <c r="AI66" i="63"/>
  <c r="AK66" i="63"/>
  <c r="AL66" i="63"/>
  <c r="AM66" i="63"/>
  <c r="AN66" i="63"/>
  <c r="AO66" i="63"/>
  <c r="AP66" i="63"/>
  <c r="AQ66" i="63"/>
  <c r="AI67" i="63"/>
  <c r="AK67" i="63"/>
  <c r="AL67" i="63"/>
  <c r="AM67" i="63"/>
  <c r="AN67" i="63"/>
  <c r="AO67" i="63"/>
  <c r="AP67" i="63"/>
  <c r="AQ67" i="63"/>
  <c r="AI68" i="63"/>
  <c r="AK68" i="63"/>
  <c r="AL68" i="63"/>
  <c r="AM68" i="63"/>
  <c r="AN68" i="63"/>
  <c r="AO68" i="63"/>
  <c r="AP68" i="63"/>
  <c r="AQ68" i="63"/>
  <c r="AI69" i="63"/>
  <c r="AK69" i="63"/>
  <c r="AL69" i="63"/>
  <c r="AM69" i="63"/>
  <c r="AN69" i="63"/>
  <c r="AO69" i="63"/>
  <c r="AP69" i="63"/>
  <c r="AQ69" i="63"/>
  <c r="AI70" i="63"/>
  <c r="AK70" i="63"/>
  <c r="AL70" i="63"/>
  <c r="AM70" i="63"/>
  <c r="AN70" i="63"/>
  <c r="AO70" i="63"/>
  <c r="AP70" i="63"/>
  <c r="AQ70" i="63"/>
  <c r="AI71" i="63"/>
  <c r="AK71" i="63"/>
  <c r="AL71" i="63"/>
  <c r="AM71" i="63"/>
  <c r="AN71" i="63"/>
  <c r="AO71" i="63"/>
  <c r="AP71" i="63"/>
  <c r="AQ71" i="63"/>
  <c r="AI72" i="63"/>
  <c r="AK72" i="63"/>
  <c r="AL72" i="63"/>
  <c r="AM72" i="63"/>
  <c r="AN72" i="63"/>
  <c r="AO72" i="63"/>
  <c r="AP72" i="63"/>
  <c r="AQ72" i="63"/>
  <c r="AK65" i="63"/>
  <c r="AL65" i="63"/>
  <c r="AM65" i="63"/>
  <c r="AN65" i="63"/>
  <c r="AO65" i="63"/>
  <c r="AP65" i="63"/>
  <c r="AQ65" i="63"/>
  <c r="AI65" i="63"/>
  <c r="AI54" i="63"/>
  <c r="AL54" i="63"/>
  <c r="AM54" i="63"/>
  <c r="AN54" i="63"/>
  <c r="AP54" i="63"/>
  <c r="AQ54" i="63"/>
  <c r="AI55" i="63"/>
  <c r="AL55" i="63"/>
  <c r="AM55" i="63"/>
  <c r="AN55" i="63"/>
  <c r="AP55" i="63"/>
  <c r="AQ55" i="63"/>
  <c r="AI56" i="63"/>
  <c r="AL56" i="63"/>
  <c r="AM56" i="63"/>
  <c r="AN56" i="63"/>
  <c r="AP56" i="63"/>
  <c r="AQ56" i="63"/>
  <c r="AI57" i="63"/>
  <c r="AL57" i="63"/>
  <c r="AM57" i="63"/>
  <c r="AN57" i="63"/>
  <c r="AP57" i="63"/>
  <c r="AQ57" i="63"/>
  <c r="AI58" i="63"/>
  <c r="AL58" i="63"/>
  <c r="AM58" i="63"/>
  <c r="AN58" i="63"/>
  <c r="AP58" i="63"/>
  <c r="AQ58" i="63"/>
  <c r="AI59" i="63"/>
  <c r="AL59" i="63"/>
  <c r="AM59" i="63"/>
  <c r="AN59" i="63"/>
  <c r="AP59" i="63"/>
  <c r="AQ59" i="63"/>
  <c r="AI60" i="63"/>
  <c r="AL60" i="63"/>
  <c r="AM60" i="63"/>
  <c r="AN60" i="63"/>
  <c r="AP60" i="63"/>
  <c r="AQ60" i="63"/>
  <c r="AL53" i="63"/>
  <c r="AM53" i="63"/>
  <c r="AN53" i="63"/>
  <c r="AP53" i="63"/>
  <c r="AQ53" i="63"/>
  <c r="AI53" i="63"/>
  <c r="AI42" i="63"/>
  <c r="AK42" i="63"/>
  <c r="AL42" i="63"/>
  <c r="AM42" i="63"/>
  <c r="AN42" i="63"/>
  <c r="AP42" i="63"/>
  <c r="AQ42" i="63"/>
  <c r="AI43" i="63"/>
  <c r="AK43" i="63"/>
  <c r="AL43" i="63"/>
  <c r="AM43" i="63"/>
  <c r="AN43" i="63"/>
  <c r="AP43" i="63"/>
  <c r="AQ43" i="63"/>
  <c r="AI44" i="63"/>
  <c r="AK44" i="63"/>
  <c r="AL44" i="63"/>
  <c r="AM44" i="63"/>
  <c r="AN44" i="63"/>
  <c r="AP44" i="63"/>
  <c r="AQ44" i="63"/>
  <c r="AI45" i="63"/>
  <c r="AK45" i="63"/>
  <c r="AL45" i="63"/>
  <c r="AM45" i="63"/>
  <c r="AN45" i="63"/>
  <c r="AP45" i="63"/>
  <c r="AQ45" i="63"/>
  <c r="AI46" i="63"/>
  <c r="AK46" i="63"/>
  <c r="AL46" i="63"/>
  <c r="AM46" i="63"/>
  <c r="AN46" i="63"/>
  <c r="AP46" i="63"/>
  <c r="AQ46" i="63"/>
  <c r="AI47" i="63"/>
  <c r="AK47" i="63"/>
  <c r="AL47" i="63"/>
  <c r="AM47" i="63"/>
  <c r="AN47" i="63"/>
  <c r="AP47" i="63"/>
  <c r="AQ47" i="63"/>
  <c r="AI48" i="63"/>
  <c r="AK48" i="63"/>
  <c r="AL48" i="63"/>
  <c r="AM48" i="63"/>
  <c r="AN48" i="63"/>
  <c r="AP48" i="63"/>
  <c r="AQ48" i="63"/>
  <c r="AK41" i="63"/>
  <c r="AL41" i="63"/>
  <c r="AM41" i="63"/>
  <c r="AN41" i="63"/>
  <c r="AP41" i="63"/>
  <c r="AQ41" i="63"/>
  <c r="AI41" i="63"/>
  <c r="AJ30" i="63"/>
  <c r="AM30" i="63"/>
  <c r="AN30" i="63"/>
  <c r="AP30" i="63"/>
  <c r="AJ31" i="63"/>
  <c r="AM31" i="63"/>
  <c r="AN31" i="63"/>
  <c r="AP31" i="63"/>
  <c r="AJ32" i="63"/>
  <c r="AM32" i="63"/>
  <c r="AN32" i="63"/>
  <c r="AP32" i="63"/>
  <c r="AJ33" i="63"/>
  <c r="AM33" i="63"/>
  <c r="AN33" i="63"/>
  <c r="AP33" i="63"/>
  <c r="AJ34" i="63"/>
  <c r="AM34" i="63"/>
  <c r="AN34" i="63"/>
  <c r="AP34" i="63"/>
  <c r="AJ35" i="63"/>
  <c r="AM35" i="63"/>
  <c r="AN35" i="63"/>
  <c r="AP35" i="63"/>
  <c r="AJ36" i="63"/>
  <c r="AM36" i="63"/>
  <c r="AN36" i="63"/>
  <c r="AP36" i="63"/>
  <c r="AJ29" i="63"/>
  <c r="AM29" i="63"/>
  <c r="AN29" i="63"/>
  <c r="AP29" i="63"/>
  <c r="AI29" i="63"/>
  <c r="AI18" i="63"/>
  <c r="AJ18" i="63"/>
  <c r="AK18" i="63"/>
  <c r="AM18" i="63"/>
  <c r="AN18" i="63"/>
  <c r="AP18" i="63"/>
  <c r="AI19" i="63"/>
  <c r="AJ19" i="63"/>
  <c r="AK19" i="63"/>
  <c r="AM19" i="63"/>
  <c r="AN19" i="63"/>
  <c r="AP19" i="63"/>
  <c r="AI20" i="63"/>
  <c r="AJ20" i="63"/>
  <c r="AK20" i="63"/>
  <c r="AM20" i="63"/>
  <c r="AN20" i="63"/>
  <c r="AP20" i="63"/>
  <c r="AI21" i="63"/>
  <c r="AJ21" i="63"/>
  <c r="AK21" i="63"/>
  <c r="AM21" i="63"/>
  <c r="AN21" i="63"/>
  <c r="AP21" i="63"/>
  <c r="AI22" i="63"/>
  <c r="AJ22" i="63"/>
  <c r="AK22" i="63"/>
  <c r="AM22" i="63"/>
  <c r="AN22" i="63"/>
  <c r="AP22" i="63"/>
  <c r="AI23" i="63"/>
  <c r="AJ23" i="63"/>
  <c r="AK23" i="63"/>
  <c r="AM23" i="63"/>
  <c r="AN23" i="63"/>
  <c r="AP23" i="63"/>
  <c r="AI24" i="63"/>
  <c r="AJ24" i="63"/>
  <c r="AK24" i="63"/>
  <c r="AM24" i="63"/>
  <c r="AN24" i="63"/>
  <c r="AP24" i="63"/>
  <c r="AJ17" i="63"/>
  <c r="AK17" i="63"/>
  <c r="AM17" i="63"/>
  <c r="AN17" i="63"/>
  <c r="AP17" i="63"/>
  <c r="AI17" i="63"/>
  <c r="AF16" i="63"/>
  <c r="AJ12" i="63"/>
  <c r="AK12" i="63"/>
  <c r="AM12" i="63"/>
  <c r="AO12" i="63"/>
  <c r="AP12" i="63"/>
  <c r="AI12" i="63"/>
  <c r="AG12" i="63"/>
  <c r="AF12" i="63"/>
  <c r="AJ8" i="63"/>
  <c r="AK8" i="63"/>
  <c r="AN8" i="63"/>
  <c r="AO8" i="63"/>
  <c r="AP8" i="63"/>
  <c r="AI8" i="63"/>
  <c r="AG8" i="63"/>
  <c r="AF8" i="63"/>
  <c r="BF78" i="63" a="1"/>
  <c r="BF78" i="63" s="1"/>
  <c r="BE78" i="63" s="1" a="1"/>
  <c r="BE78" i="63" s="1"/>
  <c r="BG78" i="63" a="1"/>
  <c r="BG78" i="63" s="1"/>
  <c r="BH78" i="63" a="1"/>
  <c r="BH78" i="63" s="1"/>
  <c r="BI78" i="63" a="1"/>
  <c r="BI78" i="63" s="1"/>
  <c r="BJ78" i="63" a="1"/>
  <c r="BJ78" i="63" s="1"/>
  <c r="BK78" i="63" a="1"/>
  <c r="BK78" i="63" s="1"/>
  <c r="BL78" i="63" a="1"/>
  <c r="BL78" i="63" s="1"/>
  <c r="BM78" i="63" a="1"/>
  <c r="BM78" i="63" s="1"/>
  <c r="BE79" i="63" a="1"/>
  <c r="BE79" i="63" s="1"/>
  <c r="BF79" i="63" a="1"/>
  <c r="BF79" i="63" s="1"/>
  <c r="BG79" i="63" a="1"/>
  <c r="BG79" i="63" s="1"/>
  <c r="BH79" i="63" a="1"/>
  <c r="BH79" i="63" s="1"/>
  <c r="BI79" i="63" a="1"/>
  <c r="BI79" i="63" s="1"/>
  <c r="BJ79" i="63" a="1"/>
  <c r="BJ79" i="63" s="1"/>
  <c r="BK79" i="63" a="1"/>
  <c r="BK79" i="63" s="1"/>
  <c r="BL79" i="63" a="1"/>
  <c r="BL79" i="63" s="1"/>
  <c r="BM79" i="63" a="1"/>
  <c r="BM79" i="63" s="1"/>
  <c r="BE80" i="63" a="1"/>
  <c r="BE80" i="63" s="1"/>
  <c r="BF80" i="63" a="1"/>
  <c r="BF80" i="63" s="1"/>
  <c r="BG80" i="63" a="1"/>
  <c r="BG80" i="63" s="1"/>
  <c r="BH80" i="63" a="1"/>
  <c r="BH80" i="63" s="1"/>
  <c r="BI80" i="63" a="1"/>
  <c r="BI80" i="63" s="1"/>
  <c r="BJ80" i="63" a="1"/>
  <c r="BJ80" i="63" s="1"/>
  <c r="BK80" i="63" a="1"/>
  <c r="BK80" i="63" s="1"/>
  <c r="BL80" i="63" a="1"/>
  <c r="BL80" i="63" s="1"/>
  <c r="BM80" i="63" a="1"/>
  <c r="BM80" i="63" s="1"/>
  <c r="BE81" i="63" a="1"/>
  <c r="BE81" i="63" s="1"/>
  <c r="BF81" i="63" a="1"/>
  <c r="BF81" i="63" s="1"/>
  <c r="BG81" i="63" a="1"/>
  <c r="BG81" i="63" s="1"/>
  <c r="BH81" i="63" a="1"/>
  <c r="BH81" i="63" s="1"/>
  <c r="BI81" i="63" a="1"/>
  <c r="BI81" i="63" s="1"/>
  <c r="BJ81" i="63" a="1"/>
  <c r="BJ81" i="63" s="1"/>
  <c r="BK81" i="63" a="1"/>
  <c r="BK81" i="63" s="1"/>
  <c r="BL81" i="63" a="1"/>
  <c r="BL81" i="63" s="1"/>
  <c r="BM81" i="63" a="1"/>
  <c r="BM81" i="63" s="1"/>
  <c r="BE82" i="63" a="1"/>
  <c r="BE82" i="63" s="1"/>
  <c r="BF82" i="63" a="1"/>
  <c r="BF82" i="63" s="1"/>
  <c r="BG82" i="63" a="1"/>
  <c r="BG82" i="63" s="1"/>
  <c r="BH82" i="63" a="1"/>
  <c r="BH82" i="63" s="1"/>
  <c r="BI82" i="63" a="1"/>
  <c r="BI82" i="63" s="1"/>
  <c r="BJ82" i="63" a="1"/>
  <c r="BJ82" i="63" s="1"/>
  <c r="BK82" i="63" a="1"/>
  <c r="BK82" i="63" s="1"/>
  <c r="BL82" i="63" a="1"/>
  <c r="BL82" i="63" s="1"/>
  <c r="BM82" i="63" a="1"/>
  <c r="BM82" i="63" s="1"/>
  <c r="BE83" i="63" a="1"/>
  <c r="BE83" i="63" s="1"/>
  <c r="BF83" i="63" a="1"/>
  <c r="BF83" i="63" s="1"/>
  <c r="BG83" i="63" a="1"/>
  <c r="BG83" i="63" s="1"/>
  <c r="BH83" i="63" a="1"/>
  <c r="BH83" i="63" s="1"/>
  <c r="BI83" i="63" a="1"/>
  <c r="BI83" i="63" s="1"/>
  <c r="BJ83" i="63" a="1"/>
  <c r="BJ83" i="63" s="1"/>
  <c r="BK83" i="63" a="1"/>
  <c r="BK83" i="63" s="1"/>
  <c r="BL83" i="63" a="1"/>
  <c r="BL83" i="63" s="1"/>
  <c r="BM83" i="63" a="1"/>
  <c r="BM83" i="63" s="1"/>
  <c r="BE84" i="63" a="1"/>
  <c r="BE84" i="63" s="1"/>
  <c r="BF84" i="63" a="1"/>
  <c r="BF84" i="63" s="1"/>
  <c r="BG84" i="63" a="1"/>
  <c r="BG84" i="63" s="1"/>
  <c r="BH84" i="63" a="1"/>
  <c r="BH84" i="63" s="1"/>
  <c r="BI84" i="63" a="1"/>
  <c r="BI84" i="63" s="1"/>
  <c r="BJ84" i="63" a="1"/>
  <c r="BJ84" i="63" s="1"/>
  <c r="BK84" i="63" a="1"/>
  <c r="BK84" i="63" s="1"/>
  <c r="BL84" i="63" a="1"/>
  <c r="BL84" i="63" s="1"/>
  <c r="BM84" i="63" a="1"/>
  <c r="BM84" i="63" s="1"/>
  <c r="BF77" i="63" a="1"/>
  <c r="BF77" i="63" s="1"/>
  <c r="BG77" i="63" a="1"/>
  <c r="BG77" i="63" s="1"/>
  <c r="BH77" i="63" a="1"/>
  <c r="BH77" i="63" s="1"/>
  <c r="BI77" i="63" a="1"/>
  <c r="BI77" i="63" s="1"/>
  <c r="BJ77" i="63" a="1"/>
  <c r="BJ77" i="63" s="1"/>
  <c r="BK77" i="63" a="1"/>
  <c r="BK77" i="63" s="1"/>
  <c r="BL77" i="63" a="1"/>
  <c r="BL77" i="63" s="1"/>
  <c r="BM77" i="63" a="1"/>
  <c r="BM77" i="63" s="1"/>
  <c r="BE77" i="63" a="1"/>
  <c r="BE77" i="63" s="1"/>
  <c r="BE66" i="63" a="1"/>
  <c r="BE66" i="63" s="1"/>
  <c r="BN66" i="63" s="1" a="1"/>
  <c r="BN66" i="63" s="1"/>
  <c r="BO66" i="63" s="1"/>
  <c r="BF66" i="63" a="1"/>
  <c r="BF66" i="63" s="1"/>
  <c r="BG66" i="63" a="1"/>
  <c r="BG66" i="63" s="1"/>
  <c r="BH66" i="63" a="1"/>
  <c r="BH66" i="63" s="1"/>
  <c r="BI66" i="63" a="1"/>
  <c r="BI66" i="63" s="1"/>
  <c r="BJ66" i="63" a="1"/>
  <c r="BJ66" i="63" s="1"/>
  <c r="BK66" i="63" a="1"/>
  <c r="BK66" i="63" s="1"/>
  <c r="BL66" i="63" a="1"/>
  <c r="BL66" i="63" s="1"/>
  <c r="BM66" i="63" a="1"/>
  <c r="BM66" i="63" s="1"/>
  <c r="BE67" i="63" a="1"/>
  <c r="BE67" i="63" s="1"/>
  <c r="BN67" i="63" s="1" a="1"/>
  <c r="BN67" i="63" s="1"/>
  <c r="BO67" i="63" s="1"/>
  <c r="BF67" i="63" a="1"/>
  <c r="BF67" i="63" s="1"/>
  <c r="BG67" i="63" a="1"/>
  <c r="BG67" i="63" s="1"/>
  <c r="BH67" i="63" a="1"/>
  <c r="BH67" i="63" s="1"/>
  <c r="BI67" i="63" a="1"/>
  <c r="BI67" i="63" s="1"/>
  <c r="BJ67" i="63" a="1"/>
  <c r="BJ67" i="63" s="1"/>
  <c r="BK67" i="63" a="1"/>
  <c r="BK67" i="63" s="1"/>
  <c r="BL67" i="63" a="1"/>
  <c r="BL67" i="63" s="1"/>
  <c r="BM67" i="63" a="1"/>
  <c r="BM67" i="63" s="1"/>
  <c r="BE68" i="63" a="1"/>
  <c r="BE68" i="63"/>
  <c r="BF68" i="63" a="1"/>
  <c r="BF68" i="63" s="1"/>
  <c r="BG68" i="63" a="1"/>
  <c r="BG68" i="63" s="1"/>
  <c r="BH68" i="63" a="1"/>
  <c r="BH68" i="63" s="1"/>
  <c r="BI68" i="63" a="1"/>
  <c r="BI68" i="63" s="1"/>
  <c r="BJ68" i="63" a="1"/>
  <c r="BJ68" i="63" s="1"/>
  <c r="BK68" i="63" a="1"/>
  <c r="BK68" i="63" s="1"/>
  <c r="BL68" i="63" a="1"/>
  <c r="BL68" i="63" s="1"/>
  <c r="BM68" i="63" a="1"/>
  <c r="BM68" i="63" s="1"/>
  <c r="BE69" i="63" a="1"/>
  <c r="BE69" i="63" s="1"/>
  <c r="BN69" i="63" s="1" a="1"/>
  <c r="BN69" i="63" s="1"/>
  <c r="BO69" i="63" s="1"/>
  <c r="BF69" i="63" a="1"/>
  <c r="BF69" i="63" s="1"/>
  <c r="BG69" i="63" a="1"/>
  <c r="BG69" i="63" s="1"/>
  <c r="BH69" i="63" a="1"/>
  <c r="BH69" i="63" s="1"/>
  <c r="BI69" i="63" a="1"/>
  <c r="BI69" i="63" s="1"/>
  <c r="BJ69" i="63" a="1"/>
  <c r="BJ69" i="63" s="1"/>
  <c r="BK69" i="63" a="1"/>
  <c r="BK69" i="63" s="1"/>
  <c r="BL69" i="63" a="1"/>
  <c r="BL69" i="63" s="1"/>
  <c r="BM69" i="63" a="1"/>
  <c r="BM69" i="63" s="1"/>
  <c r="BE70" i="63" a="1"/>
  <c r="BE70" i="63" s="1"/>
  <c r="BF70" i="63" a="1"/>
  <c r="BF70" i="63" s="1"/>
  <c r="BG70" i="63" a="1"/>
  <c r="BG70" i="63" s="1"/>
  <c r="BH70" i="63" a="1"/>
  <c r="BH70" i="63" s="1"/>
  <c r="BI70" i="63" a="1"/>
  <c r="BI70" i="63" s="1"/>
  <c r="BJ70" i="63" a="1"/>
  <c r="BJ70" i="63" s="1"/>
  <c r="BK70" i="63" a="1"/>
  <c r="BK70" i="63" s="1"/>
  <c r="BL70" i="63" a="1"/>
  <c r="BL70" i="63" s="1"/>
  <c r="BM70" i="63" a="1"/>
  <c r="BM70" i="63" s="1"/>
  <c r="BE71" i="63" a="1"/>
  <c r="BE71" i="63" s="1"/>
  <c r="BN71" i="63" s="1" a="1"/>
  <c r="BN71" i="63" s="1"/>
  <c r="BO71" i="63" s="1"/>
  <c r="BF71" i="63" a="1"/>
  <c r="BF71" i="63" s="1"/>
  <c r="BG71" i="63" a="1"/>
  <c r="BG71" i="63" s="1"/>
  <c r="BH71" i="63" a="1"/>
  <c r="BH71" i="63" s="1"/>
  <c r="BI71" i="63" a="1"/>
  <c r="BI71" i="63" s="1"/>
  <c r="BJ71" i="63" a="1"/>
  <c r="BJ71" i="63"/>
  <c r="BK71" i="63" a="1"/>
  <c r="BK71" i="63" s="1"/>
  <c r="BL71" i="63" a="1"/>
  <c r="BL71" i="63" s="1"/>
  <c r="BM71" i="63" a="1"/>
  <c r="BM71" i="63" s="1"/>
  <c r="BE72" i="63" a="1"/>
  <c r="BE72" i="63" s="1"/>
  <c r="BF72" i="63" a="1"/>
  <c r="BF72" i="63" s="1"/>
  <c r="BG72" i="63" a="1"/>
  <c r="BG72" i="63" s="1"/>
  <c r="BH72" i="63" a="1"/>
  <c r="BH72" i="63" s="1"/>
  <c r="BI72" i="63" a="1"/>
  <c r="BI72" i="63" s="1"/>
  <c r="BJ72" i="63" a="1"/>
  <c r="BJ72" i="63" s="1"/>
  <c r="BK72" i="63" a="1"/>
  <c r="BK72" i="63" s="1"/>
  <c r="BL72" i="63" a="1"/>
  <c r="BL72" i="63" s="1"/>
  <c r="BM72" i="63" a="1"/>
  <c r="BM72" i="63" s="1"/>
  <c r="BF65" i="63" a="1"/>
  <c r="BF65" i="63" s="1"/>
  <c r="BG65" i="63" a="1"/>
  <c r="BG65" i="63" s="1"/>
  <c r="BH65" i="63" a="1"/>
  <c r="BH65" i="63" s="1"/>
  <c r="BI65" i="63" a="1"/>
  <c r="BI65" i="63" s="1"/>
  <c r="BJ65" i="63" a="1"/>
  <c r="BJ65" i="63" s="1"/>
  <c r="BK65" i="63" a="1"/>
  <c r="BK65" i="63" s="1"/>
  <c r="BL65" i="63" a="1"/>
  <c r="BL65" i="63" s="1"/>
  <c r="BM65" i="63" a="1"/>
  <c r="BM65" i="63" s="1"/>
  <c r="BE65" i="63" a="1"/>
  <c r="BE65" i="63" s="1"/>
  <c r="BE54" i="63" a="1"/>
  <c r="BE54" i="63" s="1"/>
  <c r="BF54" i="63" a="1"/>
  <c r="BF54" i="63" s="1"/>
  <c r="BG54" i="63" a="1"/>
  <c r="BG54" i="63" s="1"/>
  <c r="BH54" i="63" a="1"/>
  <c r="BH54" i="63" s="1"/>
  <c r="BI54" i="63" a="1"/>
  <c r="BI54" i="63" s="1"/>
  <c r="BJ54" i="63" a="1"/>
  <c r="BJ54" i="63" s="1"/>
  <c r="BK54" i="63" a="1"/>
  <c r="BK54" i="63" s="1"/>
  <c r="BL54" i="63" a="1"/>
  <c r="BL54" i="63" s="1"/>
  <c r="BM54" i="63" a="1"/>
  <c r="BM54" i="63" s="1"/>
  <c r="BE55" i="63" a="1"/>
  <c r="BE55" i="63" s="1"/>
  <c r="BN55" i="63" s="1" a="1"/>
  <c r="BN55" i="63" s="1"/>
  <c r="BO55" i="63" s="1"/>
  <c r="BF55" i="63" a="1"/>
  <c r="BF55" i="63" s="1"/>
  <c r="BG55" i="63" a="1"/>
  <c r="BG55" i="63"/>
  <c r="BH55" i="63" a="1"/>
  <c r="BH55" i="63" s="1"/>
  <c r="BI55" i="63" a="1"/>
  <c r="BI55" i="63" s="1"/>
  <c r="BJ55" i="63" a="1"/>
  <c r="BJ55" i="63" s="1"/>
  <c r="BK55" i="63" a="1"/>
  <c r="BK55" i="63"/>
  <c r="BL55" i="63" a="1"/>
  <c r="BL55" i="63" s="1"/>
  <c r="BM55" i="63" a="1"/>
  <c r="BM55" i="63" s="1"/>
  <c r="BE56" i="63" a="1"/>
  <c r="BE56" i="63" s="1"/>
  <c r="BN56" i="63" s="1" a="1"/>
  <c r="BN56" i="63" s="1"/>
  <c r="BO56" i="63" s="1"/>
  <c r="BF56" i="63" a="1"/>
  <c r="BF56" i="63" s="1"/>
  <c r="BG56" i="63" a="1"/>
  <c r="BG56" i="63" s="1"/>
  <c r="BH56" i="63" a="1"/>
  <c r="BH56" i="63" s="1"/>
  <c r="BI56" i="63" a="1"/>
  <c r="BI56" i="63" s="1"/>
  <c r="BJ56" i="63" a="1"/>
  <c r="BJ56" i="63"/>
  <c r="BK56" i="63" a="1"/>
  <c r="BK56" i="63" s="1"/>
  <c r="BL56" i="63" a="1"/>
  <c r="BL56" i="63" s="1"/>
  <c r="BM56" i="63" a="1"/>
  <c r="BM56" i="63" s="1"/>
  <c r="BE57" i="63" a="1"/>
  <c r="BE57" i="63"/>
  <c r="BN57" i="63" s="1" a="1"/>
  <c r="BN57" i="63" s="1"/>
  <c r="BO57" i="63" s="1"/>
  <c r="BF57" i="63" a="1"/>
  <c r="BF57" i="63" s="1"/>
  <c r="BG57" i="63" a="1"/>
  <c r="BG57" i="63" s="1"/>
  <c r="BH57" i="63" a="1"/>
  <c r="BH57" i="63" s="1"/>
  <c r="BI57" i="63" a="1"/>
  <c r="BI57" i="63"/>
  <c r="BJ57" i="63" a="1"/>
  <c r="BJ57" i="63" s="1"/>
  <c r="BK57" i="63" a="1"/>
  <c r="BK57" i="63" s="1"/>
  <c r="BL57" i="63" a="1"/>
  <c r="BL57" i="63" s="1"/>
  <c r="BM57" i="63" a="1"/>
  <c r="BM57" i="63" s="1"/>
  <c r="BE58" i="63" a="1"/>
  <c r="BE58" i="63" s="1"/>
  <c r="BF58" i="63" a="1"/>
  <c r="BF58" i="63" s="1"/>
  <c r="BG58" i="63" a="1"/>
  <c r="BG58" i="63" s="1"/>
  <c r="BH58" i="63" a="1"/>
  <c r="BH58" i="63" s="1"/>
  <c r="BI58" i="63" a="1"/>
  <c r="BI58" i="63" s="1"/>
  <c r="BJ58" i="63" a="1"/>
  <c r="BJ58" i="63" s="1"/>
  <c r="BK58" i="63" a="1"/>
  <c r="BK58" i="63" s="1"/>
  <c r="BL58" i="63" a="1"/>
  <c r="BL58" i="63"/>
  <c r="BM58" i="63" a="1"/>
  <c r="BM58" i="63" s="1"/>
  <c r="BE59" i="63" a="1"/>
  <c r="BE59" i="63" s="1"/>
  <c r="BF59" i="63" a="1"/>
  <c r="BF59" i="63" s="1"/>
  <c r="BG59" i="63" a="1"/>
  <c r="BG59" i="63"/>
  <c r="BH59" i="63" a="1"/>
  <c r="BH59" i="63" s="1"/>
  <c r="BI59" i="63" a="1"/>
  <c r="BI59" i="63" s="1"/>
  <c r="BJ59" i="63" a="1"/>
  <c r="BJ59" i="63" s="1"/>
  <c r="BK59" i="63" a="1"/>
  <c r="BK59" i="63" s="1"/>
  <c r="BN59" i="63" s="1" a="1"/>
  <c r="BN59" i="63" s="1"/>
  <c r="BO59" i="63" s="1"/>
  <c r="BL59" i="63" a="1"/>
  <c r="BL59" i="63" s="1"/>
  <c r="BM59" i="63" a="1"/>
  <c r="BM59" i="63" s="1"/>
  <c r="BE60" i="63" a="1"/>
  <c r="BE60" i="63" s="1"/>
  <c r="BN60" i="63" s="1" a="1"/>
  <c r="BN60" i="63" s="1"/>
  <c r="BO60" i="63" s="1"/>
  <c r="BF60" i="63" a="1"/>
  <c r="BF60" i="63"/>
  <c r="BG60" i="63" a="1"/>
  <c r="BG60" i="63" s="1"/>
  <c r="BH60" i="63" a="1"/>
  <c r="BH60" i="63" s="1"/>
  <c r="BI60" i="63" a="1"/>
  <c r="BI60" i="63" s="1"/>
  <c r="BJ60" i="63" a="1"/>
  <c r="BJ60" i="63"/>
  <c r="BK60" i="63" a="1"/>
  <c r="BK60" i="63" s="1"/>
  <c r="BL60" i="63" a="1"/>
  <c r="BL60" i="63" s="1"/>
  <c r="BM60" i="63" a="1"/>
  <c r="BM60" i="63" s="1"/>
  <c r="BF53" i="63" a="1"/>
  <c r="BF53" i="63" s="1"/>
  <c r="BG53" i="63" a="1"/>
  <c r="BG53" i="63" s="1"/>
  <c r="BH53" i="63" a="1"/>
  <c r="BH53" i="63" s="1"/>
  <c r="BI53" i="63" a="1"/>
  <c r="BI53" i="63" s="1"/>
  <c r="BJ53" i="63" a="1"/>
  <c r="BJ53" i="63" s="1"/>
  <c r="BK53" i="63" a="1"/>
  <c r="BK53" i="63" s="1"/>
  <c r="BL53" i="63" a="1"/>
  <c r="BL53" i="63" s="1"/>
  <c r="BM53" i="63" a="1"/>
  <c r="BM53" i="63" s="1"/>
  <c r="BE53" i="63" a="1"/>
  <c r="BE53" i="63" s="1"/>
  <c r="BE42" i="63" a="1"/>
  <c r="BE42" i="63" s="1"/>
  <c r="BN42" i="63" s="1" a="1"/>
  <c r="BN42" i="63" s="1"/>
  <c r="BO42" i="63" s="1"/>
  <c r="BF42" i="63" a="1"/>
  <c r="BF42" i="63" s="1"/>
  <c r="BG42" i="63" a="1"/>
  <c r="BG42" i="63" s="1"/>
  <c r="BH42" i="63" a="1"/>
  <c r="BH42" i="63" s="1"/>
  <c r="BI42" i="63" a="1"/>
  <c r="BI42" i="63" s="1"/>
  <c r="BJ42" i="63" a="1"/>
  <c r="BJ42" i="63" s="1"/>
  <c r="BK42" i="63" a="1"/>
  <c r="BK42" i="63" s="1"/>
  <c r="BL42" i="63" a="1"/>
  <c r="BL42" i="63" s="1"/>
  <c r="BM42" i="63" a="1"/>
  <c r="BM42" i="63" s="1"/>
  <c r="BE43" i="63" a="1"/>
  <c r="BE43" i="63" s="1"/>
  <c r="BN43" i="63" s="1" a="1"/>
  <c r="BN43" i="63" s="1"/>
  <c r="BO43" i="63" s="1"/>
  <c r="BF43" i="63" a="1"/>
  <c r="BF43" i="63" s="1"/>
  <c r="BG43" i="63" a="1"/>
  <c r="BG43" i="63" s="1"/>
  <c r="BH43" i="63" a="1"/>
  <c r="BH43" i="63" s="1"/>
  <c r="BI43" i="63" a="1"/>
  <c r="BI43" i="63" s="1"/>
  <c r="BJ43" i="63" a="1"/>
  <c r="BJ43" i="63" s="1"/>
  <c r="BK43" i="63" a="1"/>
  <c r="BK43" i="63" s="1"/>
  <c r="BL43" i="63" a="1"/>
  <c r="BL43" i="63" s="1"/>
  <c r="BM43" i="63" a="1"/>
  <c r="BM43" i="63" s="1"/>
  <c r="BE44" i="63" a="1"/>
  <c r="BE44" i="63" s="1"/>
  <c r="BN44" i="63" s="1" a="1"/>
  <c r="BN44" i="63" s="1"/>
  <c r="BO44" i="63" s="1"/>
  <c r="BF44" i="63" a="1"/>
  <c r="BF44" i="63" s="1"/>
  <c r="BG44" i="63" a="1"/>
  <c r="BG44" i="63" s="1"/>
  <c r="BH44" i="63" a="1"/>
  <c r="BH44" i="63" s="1"/>
  <c r="BI44" i="63" a="1"/>
  <c r="BI44" i="63" s="1"/>
  <c r="BJ44" i="63" a="1"/>
  <c r="BJ44" i="63"/>
  <c r="BK44" i="63" a="1"/>
  <c r="BK44" i="63" s="1"/>
  <c r="BL44" i="63" a="1"/>
  <c r="BL44" i="63" s="1"/>
  <c r="BM44" i="63" a="1"/>
  <c r="BM44" i="63" s="1"/>
  <c r="BE45" i="63" a="1"/>
  <c r="BE45" i="63" s="1"/>
  <c r="BN45" i="63" s="1" a="1"/>
  <c r="BN45" i="63" s="1"/>
  <c r="BO45" i="63" s="1"/>
  <c r="BF45" i="63" a="1"/>
  <c r="BF45" i="63" s="1"/>
  <c r="BG45" i="63" a="1"/>
  <c r="BG45" i="63" s="1"/>
  <c r="BH45" i="63" a="1"/>
  <c r="BH45" i="63" s="1"/>
  <c r="BI45" i="63" a="1"/>
  <c r="BI45" i="63"/>
  <c r="BJ45" i="63" a="1"/>
  <c r="BJ45" i="63" s="1"/>
  <c r="BK45" i="63" a="1"/>
  <c r="BK45" i="63" s="1"/>
  <c r="BL45" i="63" a="1"/>
  <c r="BL45" i="63" s="1"/>
  <c r="BM45" i="63" a="1"/>
  <c r="BM45" i="63" s="1"/>
  <c r="BE46" i="63" a="1"/>
  <c r="BE46" i="63" s="1"/>
  <c r="BF46" i="63" a="1"/>
  <c r="BF46" i="63" s="1"/>
  <c r="BG46" i="63" a="1"/>
  <c r="BG46" i="63" s="1"/>
  <c r="BH46" i="63" a="1"/>
  <c r="BH46" i="63" s="1"/>
  <c r="BI46" i="63" a="1"/>
  <c r="BI46" i="63" s="1"/>
  <c r="BJ46" i="63" a="1"/>
  <c r="BJ46" i="63" s="1"/>
  <c r="BK46" i="63" a="1"/>
  <c r="BK46" i="63" s="1"/>
  <c r="BL46" i="63" a="1"/>
  <c r="BL46" i="63" s="1"/>
  <c r="BM46" i="63" a="1"/>
  <c r="BM46" i="63" s="1"/>
  <c r="BE47" i="63" a="1"/>
  <c r="BE47" i="63" s="1"/>
  <c r="BF47" i="63" a="1"/>
  <c r="BF47" i="63" s="1"/>
  <c r="BG47" i="63" a="1"/>
  <c r="BG47" i="63" s="1"/>
  <c r="BN47" i="63" s="1" a="1"/>
  <c r="BN47" i="63" s="1"/>
  <c r="BO47" i="63" s="1"/>
  <c r="BH47" i="63" a="1"/>
  <c r="BH47" i="63" s="1"/>
  <c r="BI47" i="63" a="1"/>
  <c r="BI47" i="63" s="1"/>
  <c r="BJ47" i="63" a="1"/>
  <c r="BJ47" i="63" s="1"/>
  <c r="BK47" i="63" a="1"/>
  <c r="BK47" i="63" s="1"/>
  <c r="BL47" i="63" a="1"/>
  <c r="BL47" i="63" s="1"/>
  <c r="BM47" i="63" a="1"/>
  <c r="BM47" i="63" s="1"/>
  <c r="BE48" i="63" a="1"/>
  <c r="BE48" i="63" s="1"/>
  <c r="BN48" i="63" s="1" a="1"/>
  <c r="BN48" i="63" s="1"/>
  <c r="BO48" i="63" s="1"/>
  <c r="BF48" i="63" a="1"/>
  <c r="BF48" i="63"/>
  <c r="BG48" i="63" a="1"/>
  <c r="BG48" i="63" s="1"/>
  <c r="BH48" i="63" a="1"/>
  <c r="BH48" i="63" s="1"/>
  <c r="BI48" i="63" a="1"/>
  <c r="BI48" i="63" s="1"/>
  <c r="BJ48" i="63" a="1"/>
  <c r="BJ48" i="63" s="1"/>
  <c r="BK48" i="63" a="1"/>
  <c r="BK48" i="63" s="1"/>
  <c r="BL48" i="63" a="1"/>
  <c r="BL48" i="63" s="1"/>
  <c r="BM48" i="63" a="1"/>
  <c r="BM48" i="63" s="1"/>
  <c r="BF41" i="63" a="1"/>
  <c r="BF41" i="63" s="1"/>
  <c r="BG41" i="63" a="1"/>
  <c r="BG41" i="63" s="1"/>
  <c r="BH41" i="63" a="1"/>
  <c r="BH41" i="63" s="1"/>
  <c r="BI41" i="63" a="1"/>
  <c r="BI41" i="63" s="1"/>
  <c r="BJ41" i="63" a="1"/>
  <c r="BJ41" i="63" s="1"/>
  <c r="BK41" i="63" a="1"/>
  <c r="BK41" i="63" s="1"/>
  <c r="BL41" i="63" a="1"/>
  <c r="BL41" i="63" s="1"/>
  <c r="BM41" i="63" a="1"/>
  <c r="BM41" i="63" s="1"/>
  <c r="BE41" i="63" a="1"/>
  <c r="BE41" i="63" s="1"/>
  <c r="BE30" i="63" a="1"/>
  <c r="BE30" i="63" s="1"/>
  <c r="BN30" i="63" s="1" a="1"/>
  <c r="BN30" i="63" s="1"/>
  <c r="BO30" i="63" s="1"/>
  <c r="BF30" i="63" a="1"/>
  <c r="BF30" i="63" s="1"/>
  <c r="BG30" i="63" a="1"/>
  <c r="BG30" i="63" s="1"/>
  <c r="BH30" i="63" a="1"/>
  <c r="BH30" i="63" s="1"/>
  <c r="BI30" i="63" a="1"/>
  <c r="BI30" i="63" s="1"/>
  <c r="BJ30" i="63" a="1"/>
  <c r="BJ30" i="63" s="1"/>
  <c r="BK30" i="63" a="1"/>
  <c r="BK30" i="63" s="1"/>
  <c r="BL30" i="63" a="1"/>
  <c r="BL30" i="63"/>
  <c r="BM30" i="63" a="1"/>
  <c r="BM30" i="63" s="1"/>
  <c r="BE31" i="63" a="1"/>
  <c r="BE31" i="63" s="1"/>
  <c r="BN31" i="63" s="1" a="1"/>
  <c r="BN31" i="63" s="1"/>
  <c r="BO31" i="63" s="1"/>
  <c r="BF31" i="63" a="1"/>
  <c r="BF31" i="63" s="1"/>
  <c r="BG31" i="63" a="1"/>
  <c r="BG31" i="63" s="1"/>
  <c r="BH31" i="63" a="1"/>
  <c r="BH31" i="63" s="1"/>
  <c r="BI31" i="63" a="1"/>
  <c r="BI31" i="63" s="1"/>
  <c r="BJ31" i="63" a="1"/>
  <c r="BJ31" i="63" s="1"/>
  <c r="BK31" i="63" a="1"/>
  <c r="BK31" i="63"/>
  <c r="BL31" i="63" a="1"/>
  <c r="BL31" i="63" s="1"/>
  <c r="BM31" i="63" a="1"/>
  <c r="BM31" i="63" s="1"/>
  <c r="BE32" i="63" a="1"/>
  <c r="BE32" i="63" s="1"/>
  <c r="BF32" i="63" a="1"/>
  <c r="BF32" i="63" s="1"/>
  <c r="BG32" i="63" a="1"/>
  <c r="BG32" i="63" s="1"/>
  <c r="BH32" i="63" a="1"/>
  <c r="BH32" i="63" s="1"/>
  <c r="BI32" i="63" a="1"/>
  <c r="BI32" i="63" s="1"/>
  <c r="BJ32" i="63" a="1"/>
  <c r="BJ32" i="63" s="1"/>
  <c r="BK32" i="63" a="1"/>
  <c r="BK32" i="63" s="1"/>
  <c r="BL32" i="63" a="1"/>
  <c r="BL32" i="63" s="1"/>
  <c r="BM32" i="63" a="1"/>
  <c r="BM32" i="63" s="1"/>
  <c r="BE33" i="63" a="1"/>
  <c r="BE33" i="63" s="1"/>
  <c r="BN33" i="63" s="1" a="1"/>
  <c r="BN33" i="63" s="1"/>
  <c r="BO33" i="63" s="1"/>
  <c r="BF33" i="63" a="1"/>
  <c r="BF33" i="63" s="1"/>
  <c r="BG33" i="63" a="1"/>
  <c r="BG33" i="63" s="1"/>
  <c r="BH33" i="63" a="1"/>
  <c r="BH33" i="63" s="1"/>
  <c r="BI33" i="63" a="1"/>
  <c r="BI33" i="63"/>
  <c r="BJ33" i="63" a="1"/>
  <c r="BJ33" i="63" s="1"/>
  <c r="BK33" i="63" a="1"/>
  <c r="BK33" i="63" s="1"/>
  <c r="BL33" i="63" a="1"/>
  <c r="BL33" i="63" s="1"/>
  <c r="BM33" i="63" a="1"/>
  <c r="BM33" i="63" s="1"/>
  <c r="BE34" i="63" a="1"/>
  <c r="BE34" i="63" s="1"/>
  <c r="BN34" i="63" s="1" a="1"/>
  <c r="BN34" i="63" s="1"/>
  <c r="BO34" i="63" s="1"/>
  <c r="BF34" i="63" a="1"/>
  <c r="BF34" i="63" s="1"/>
  <c r="BG34" i="63" a="1"/>
  <c r="BG34" i="63" s="1"/>
  <c r="BH34" i="63" a="1"/>
  <c r="BH34" i="63"/>
  <c r="BI34" i="63" a="1"/>
  <c r="BI34" i="63" s="1"/>
  <c r="BJ34" i="63" a="1"/>
  <c r="BJ34" i="63" s="1"/>
  <c r="BK34" i="63" a="1"/>
  <c r="BK34" i="63" s="1"/>
  <c r="BL34" i="63" a="1"/>
  <c r="BL34" i="63" s="1"/>
  <c r="BM34" i="63" a="1"/>
  <c r="BM34" i="63" s="1"/>
  <c r="BE35" i="63" a="1"/>
  <c r="BE35" i="63" s="1"/>
  <c r="BF35" i="63" a="1"/>
  <c r="BF35" i="63" s="1"/>
  <c r="BG35" i="63" a="1"/>
  <c r="BG35" i="63"/>
  <c r="BH35" i="63" a="1"/>
  <c r="BH35" i="63" s="1"/>
  <c r="BI35" i="63" a="1"/>
  <c r="BI35" i="63" s="1"/>
  <c r="BJ35" i="63" a="1"/>
  <c r="BJ35" i="63" s="1"/>
  <c r="BK35" i="63" a="1"/>
  <c r="BK35" i="63" s="1"/>
  <c r="BL35" i="63" a="1"/>
  <c r="BL35" i="63" s="1"/>
  <c r="BM35" i="63" a="1"/>
  <c r="BM35" i="63" s="1"/>
  <c r="BE36" i="63" a="1"/>
  <c r="BE36" i="63" s="1"/>
  <c r="BF36" i="63" a="1"/>
  <c r="BF36" i="63" s="1"/>
  <c r="BG36" i="63" a="1"/>
  <c r="BG36" i="63" s="1"/>
  <c r="BH36" i="63" a="1"/>
  <c r="BH36" i="63" s="1"/>
  <c r="BI36" i="63" a="1"/>
  <c r="BI36" i="63" s="1"/>
  <c r="BJ36" i="63" a="1"/>
  <c r="BJ36" i="63" s="1"/>
  <c r="BK36" i="63" a="1"/>
  <c r="BK36" i="63" s="1"/>
  <c r="BL36" i="63" a="1"/>
  <c r="BL36" i="63" s="1"/>
  <c r="BM36" i="63" a="1"/>
  <c r="BM36" i="63" s="1"/>
  <c r="BF29" i="63" a="1"/>
  <c r="BF29" i="63" s="1"/>
  <c r="BG29" i="63" a="1"/>
  <c r="BG29" i="63" s="1"/>
  <c r="BH29" i="63" a="1"/>
  <c r="BH29" i="63" s="1"/>
  <c r="BI29" i="63" a="1"/>
  <c r="BI29" i="63" s="1"/>
  <c r="BJ29" i="63" a="1"/>
  <c r="BJ29" i="63" s="1"/>
  <c r="BK29" i="63" a="1"/>
  <c r="BK29" i="63" s="1"/>
  <c r="BL29" i="63" a="1"/>
  <c r="BL29" i="63" s="1"/>
  <c r="BM29" i="63" a="1"/>
  <c r="BM29" i="63" s="1"/>
  <c r="BE29" i="63" a="1"/>
  <c r="BE29" i="63" s="1"/>
  <c r="BF12" i="63" a="1"/>
  <c r="BF12" i="63" s="1"/>
  <c r="BG12" i="63" a="1"/>
  <c r="BG12" i="63" s="1"/>
  <c r="BH12" i="63" a="1"/>
  <c r="BH12" i="63" s="1"/>
  <c r="BI12" i="63" a="1"/>
  <c r="BI12" i="63" s="1"/>
  <c r="BJ12" i="63" a="1"/>
  <c r="BJ12" i="63" s="1"/>
  <c r="BK12" i="63" a="1"/>
  <c r="BK12" i="63" s="1"/>
  <c r="BL12" i="63" a="1"/>
  <c r="BL12" i="63" s="1"/>
  <c r="BM12" i="63" a="1"/>
  <c r="BM12" i="63" s="1"/>
  <c r="BE12" i="63" a="1"/>
  <c r="BE12" i="63" s="1"/>
  <c r="BF8" i="63" a="1"/>
  <c r="BF8" i="63" s="1"/>
  <c r="BH8" i="63" a="1"/>
  <c r="BH8" i="63" s="1"/>
  <c r="BG8" i="63" s="1" a="1"/>
  <c r="BG8" i="63" s="1"/>
  <c r="BI8" i="63" a="1"/>
  <c r="BI8" i="63" s="1"/>
  <c r="BJ8" i="63" a="1"/>
  <c r="BJ8" i="63" s="1"/>
  <c r="BM8" i="63" a="1"/>
  <c r="BM8" i="63" s="1"/>
  <c r="BL8" i="63" s="1" a="1"/>
  <c r="BL8" i="63" s="1"/>
  <c r="BK8" i="63" s="1" a="1"/>
  <c r="BK8" i="63" s="1"/>
  <c r="BE8" i="63" a="1"/>
  <c r="BE8" i="63" s="1"/>
  <c r="BE18" i="63" a="1"/>
  <c r="BE18" i="63" s="1"/>
  <c r="BF18" i="63" a="1"/>
  <c r="BF18" i="63" s="1"/>
  <c r="BG18" i="63" a="1"/>
  <c r="BG18" i="63" s="1"/>
  <c r="BH18" i="63" a="1"/>
  <c r="BH18" i="63"/>
  <c r="BI18" i="63" a="1"/>
  <c r="BI18" i="63" s="1"/>
  <c r="BJ18" i="63" a="1"/>
  <c r="BJ18" i="63" s="1"/>
  <c r="BK18" i="63" a="1"/>
  <c r="BK18" i="63" s="1"/>
  <c r="BL18" i="63" a="1"/>
  <c r="BL18" i="63" s="1"/>
  <c r="BM18" i="63" a="1"/>
  <c r="BM18" i="63" s="1"/>
  <c r="BE19" i="63" a="1"/>
  <c r="BE19" i="63" s="1"/>
  <c r="BF19" i="63" a="1"/>
  <c r="BF19" i="63" s="1"/>
  <c r="BG19" i="63" a="1"/>
  <c r="BG19" i="63"/>
  <c r="BH19" i="63" a="1"/>
  <c r="BH19" i="63" s="1"/>
  <c r="BI19" i="63" a="1"/>
  <c r="BI19" i="63" s="1"/>
  <c r="BJ19" i="63" a="1"/>
  <c r="BJ19" i="63" s="1"/>
  <c r="BK19" i="63" a="1"/>
  <c r="BK19" i="63" s="1"/>
  <c r="BL19" i="63" a="1"/>
  <c r="BL19" i="63" s="1"/>
  <c r="BM19" i="63" a="1"/>
  <c r="BM19" i="63" s="1"/>
  <c r="BF20" i="63" a="1"/>
  <c r="BF20" i="63" s="1"/>
  <c r="BG20" i="63" a="1"/>
  <c r="BG20" i="63" s="1"/>
  <c r="BH20" i="63" a="1"/>
  <c r="BH20" i="63" s="1"/>
  <c r="BI20" i="63" a="1"/>
  <c r="BI20" i="63" s="1"/>
  <c r="BJ20" i="63" a="1"/>
  <c r="BJ20" i="63" s="1"/>
  <c r="BK20" i="63" a="1"/>
  <c r="BK20" i="63" s="1"/>
  <c r="BL20" i="63" a="1"/>
  <c r="BL20" i="63" s="1"/>
  <c r="BM20" i="63" a="1"/>
  <c r="BM20" i="63" s="1"/>
  <c r="BE20" i="63" s="1" a="1"/>
  <c r="BE20" i="63" s="1"/>
  <c r="BE21" i="63" a="1"/>
  <c r="BE21" i="63" s="1"/>
  <c r="BF21" i="63" a="1"/>
  <c r="BF21" i="63" s="1"/>
  <c r="BG21" i="63" a="1"/>
  <c r="BG21" i="63" s="1"/>
  <c r="BH21" i="63" a="1"/>
  <c r="BH21" i="63" s="1"/>
  <c r="BI21" i="63" a="1"/>
  <c r="BI21" i="63"/>
  <c r="BJ21" i="63" a="1"/>
  <c r="BJ21" i="63" s="1"/>
  <c r="BK21" i="63" a="1"/>
  <c r="BK21" i="63" s="1"/>
  <c r="BL21" i="63" a="1"/>
  <c r="BL21" i="63" s="1"/>
  <c r="BM21" i="63" a="1"/>
  <c r="BM21" i="63"/>
  <c r="BE22" i="63" a="1"/>
  <c r="BE22" i="63" s="1"/>
  <c r="BF22" i="63" a="1"/>
  <c r="BF22" i="63" s="1"/>
  <c r="BG22" i="63" a="1"/>
  <c r="BG22" i="63" s="1"/>
  <c r="BH22" i="63" a="1"/>
  <c r="BH22" i="63" s="1"/>
  <c r="BI22" i="63" a="1"/>
  <c r="BI22" i="63" s="1"/>
  <c r="BJ22" i="63" a="1"/>
  <c r="BJ22" i="63" s="1"/>
  <c r="BK22" i="63" a="1"/>
  <c r="BK22" i="63" s="1"/>
  <c r="BL22" i="63" a="1"/>
  <c r="BL22" i="63" s="1"/>
  <c r="BM22" i="63" a="1"/>
  <c r="BM22" i="63" s="1"/>
  <c r="BE23" i="63" a="1"/>
  <c r="BE23" i="63" s="1"/>
  <c r="BF23" i="63" a="1"/>
  <c r="BF23" i="63" s="1"/>
  <c r="BG23" i="63" a="1"/>
  <c r="BG23" i="63" s="1"/>
  <c r="BH23" i="63" a="1"/>
  <c r="BH23" i="63" s="1"/>
  <c r="BI23" i="63" a="1"/>
  <c r="BI23" i="63" s="1"/>
  <c r="BJ23" i="63" a="1"/>
  <c r="BJ23" i="63" s="1"/>
  <c r="BK23" i="63" a="1"/>
  <c r="BK23" i="63"/>
  <c r="BL23" i="63" a="1"/>
  <c r="BL23" i="63" s="1"/>
  <c r="BM23" i="63" a="1"/>
  <c r="BM23" i="63" s="1"/>
  <c r="BE24" i="63" a="1"/>
  <c r="BE24" i="63" s="1"/>
  <c r="BF24" i="63" a="1"/>
  <c r="BF24" i="63"/>
  <c r="BG24" i="63" a="1"/>
  <c r="BG24" i="63" s="1"/>
  <c r="BH24" i="63" a="1"/>
  <c r="BH24" i="63" s="1"/>
  <c r="BI24" i="63" a="1"/>
  <c r="BI24" i="63" s="1"/>
  <c r="BJ24" i="63" a="1"/>
  <c r="BJ24" i="63"/>
  <c r="BK24" i="63" a="1"/>
  <c r="BK24" i="63" s="1"/>
  <c r="BL24" i="63" a="1"/>
  <c r="BL24" i="63" s="1"/>
  <c r="BM24" i="63" a="1"/>
  <c r="BM24" i="63" s="1"/>
  <c r="BG17" i="63" a="1"/>
  <c r="BG17" i="63" s="1"/>
  <c r="BH17" i="63" a="1"/>
  <c r="BH17" i="63" s="1"/>
  <c r="BI17" i="63" a="1"/>
  <c r="BI17" i="63" s="1"/>
  <c r="BJ17" i="63" a="1"/>
  <c r="BJ17" i="63" s="1"/>
  <c r="BK17" i="63" a="1"/>
  <c r="BK17" i="63" s="1"/>
  <c r="BL17" i="63" a="1"/>
  <c r="BL17" i="63" s="1"/>
  <c r="BM17" i="63" a="1"/>
  <c r="BM17" i="63" s="1"/>
  <c r="BE17" i="63" a="1"/>
  <c r="BE17" i="63" s="1"/>
  <c r="BN65" i="63" l="1" a="1"/>
  <c r="BN65" i="63" s="1"/>
  <c r="BO65" i="63" s="1"/>
  <c r="BN84" i="63" a="1"/>
  <c r="BN84" i="63" s="1"/>
  <c r="BO84" i="63" s="1"/>
  <c r="BN83" i="63" a="1"/>
  <c r="BN83" i="63" s="1"/>
  <c r="BO83" i="63" s="1"/>
  <c r="BN82" i="63" a="1"/>
  <c r="BN82" i="63" s="1"/>
  <c r="BO82" i="63" s="1"/>
  <c r="BN81" i="63" a="1"/>
  <c r="BN81" i="63" s="1"/>
  <c r="BO81" i="63" s="1"/>
  <c r="BN80" i="63" a="1"/>
  <c r="BN80" i="63" s="1"/>
  <c r="BO80" i="63" s="1"/>
  <c r="BN79" i="63" a="1"/>
  <c r="BN79" i="63" s="1"/>
  <c r="BO79" i="63" s="1"/>
  <c r="BN78" i="63" a="1"/>
  <c r="BN78" i="63" s="1"/>
  <c r="BO78" i="63" s="1"/>
  <c r="BN70" i="63" a="1"/>
  <c r="BN70" i="63" s="1"/>
  <c r="BO70" i="63" s="1"/>
  <c r="BN68" i="63" a="1"/>
  <c r="BN68" i="63" s="1"/>
  <c r="BO68" i="63" s="1"/>
  <c r="BN72" i="63" a="1"/>
  <c r="BN72" i="63" s="1"/>
  <c r="BO72" i="63" s="1"/>
  <c r="BN58" i="63" a="1"/>
  <c r="BN58" i="63" s="1"/>
  <c r="BO58" i="63" s="1"/>
  <c r="BN54" i="63" a="1"/>
  <c r="BN54" i="63" s="1"/>
  <c r="BO54" i="63" s="1"/>
  <c r="BN46" i="63" a="1"/>
  <c r="BN46" i="63" s="1"/>
  <c r="BO46" i="63" s="1"/>
  <c r="BN32" i="63" a="1"/>
  <c r="BN32" i="63" s="1"/>
  <c r="BO32" i="63" s="1"/>
  <c r="BN36" i="63" a="1"/>
  <c r="BN36" i="63" s="1"/>
  <c r="BO36" i="63" s="1"/>
  <c r="BN35" i="63" a="1"/>
  <c r="BN35" i="63" s="1"/>
  <c r="BO35" i="63" s="1"/>
  <c r="BN77" i="63" a="1"/>
  <c r="BN77" i="63" s="1"/>
  <c r="BO77" i="63" s="1"/>
  <c r="BN53" i="63" a="1"/>
  <c r="BN53" i="63" s="1"/>
  <c r="BO53" i="63" s="1"/>
  <c r="BN41" i="63" a="1"/>
  <c r="BN41" i="63" s="1"/>
  <c r="BO41" i="63" s="1"/>
  <c r="BN29" i="63" a="1"/>
  <c r="BN29" i="63" s="1"/>
  <c r="BO29" i="63" s="1"/>
  <c r="BN12" i="63" a="1"/>
  <c r="BN12" i="63" s="1"/>
  <c r="BO12" i="63" s="1"/>
  <c r="BN8" i="63" a="1"/>
  <c r="BN8" i="63" s="1"/>
  <c r="BO8" i="63" s="1"/>
  <c r="BF17" i="63" a="1"/>
  <c r="BF17" i="63" s="1"/>
  <c r="BN19" i="63" a="1"/>
  <c r="BN19" i="63" s="1"/>
  <c r="BO19" i="63" s="1"/>
  <c r="BN18" i="63" a="1"/>
  <c r="BN18" i="63" s="1"/>
  <c r="BO18" i="63" s="1"/>
  <c r="Q13" i="66" l="1"/>
  <c r="Q10" i="66"/>
  <c r="Y10" i="66" s="1"/>
  <c r="Q11" i="66"/>
  <c r="Y11" i="66" s="1"/>
  <c r="Q12" i="66"/>
  <c r="Y12" i="66" s="1"/>
  <c r="Q9" i="66"/>
  <c r="Y9" i="66" s="1"/>
  <c r="W6" i="66"/>
  <c r="X6" i="66"/>
  <c r="Y6" i="66"/>
  <c r="Z6" i="66"/>
  <c r="W7" i="66"/>
  <c r="X7" i="66"/>
  <c r="AC7" i="66" s="1"/>
  <c r="Y7" i="66"/>
  <c r="Z7" i="66"/>
  <c r="W8" i="66"/>
  <c r="X8" i="66"/>
  <c r="AC8" i="66" s="1"/>
  <c r="Y8" i="66"/>
  <c r="Z8" i="66"/>
  <c r="W9" i="66"/>
  <c r="Z9" i="66"/>
  <c r="W10" i="66"/>
  <c r="Z10" i="66"/>
  <c r="W11" i="66"/>
  <c r="Z11" i="66"/>
  <c r="W12" i="66"/>
  <c r="Z12" i="66"/>
  <c r="Z13" i="66"/>
  <c r="W14" i="66"/>
  <c r="X14" i="66"/>
  <c r="Y14" i="66"/>
  <c r="Z14" i="66"/>
  <c r="W15" i="66"/>
  <c r="X15" i="66"/>
  <c r="Y15" i="66"/>
  <c r="Z15" i="66"/>
  <c r="W16" i="66"/>
  <c r="X16" i="66"/>
  <c r="Y16" i="66"/>
  <c r="Z16" i="66"/>
  <c r="AC16" i="66"/>
  <c r="U13" i="66"/>
  <c r="U10" i="66"/>
  <c r="U11" i="66"/>
  <c r="U12" i="66"/>
  <c r="U9" i="66"/>
  <c r="T22" i="65" a="1"/>
  <c r="T22" i="65" s="1"/>
  <c r="AC15" i="66" l="1"/>
  <c r="AC6" i="66"/>
  <c r="AC14" i="66"/>
  <c r="AH18" i="62"/>
  <c r="AH19" i="62"/>
  <c r="AH20" i="62"/>
  <c r="AH41" i="62"/>
  <c r="Y36" i="62"/>
  <c r="Y9" i="62"/>
  <c r="Y10" i="62"/>
  <c r="Y11" i="62"/>
  <c r="Y12" i="62"/>
  <c r="Y13" i="62"/>
  <c r="Y14" i="62"/>
  <c r="X10" i="62"/>
  <c r="X11" i="62"/>
  <c r="X12" i="62"/>
  <c r="X13" i="62"/>
  <c r="X14" i="62"/>
  <c r="S10" i="62"/>
  <c r="AD10" i="62" s="1"/>
  <c r="T10" i="62"/>
  <c r="S11" i="62"/>
  <c r="AD11" i="62" s="1"/>
  <c r="T11" i="62"/>
  <c r="S12" i="62"/>
  <c r="AD12" i="62" s="1"/>
  <c r="T12" i="62"/>
  <c r="S13" i="62"/>
  <c r="AD13" i="62" s="1"/>
  <c r="T13" i="62"/>
  <c r="T9" i="62"/>
  <c r="S9" i="62"/>
  <c r="X9" i="62"/>
  <c r="Y37" i="62"/>
  <c r="Y38" i="62"/>
  <c r="X37" i="62"/>
  <c r="X38" i="62"/>
  <c r="S14" i="62"/>
  <c r="AD14" i="62" s="1"/>
  <c r="T14" i="62"/>
  <c r="R14" i="62"/>
  <c r="AC14" i="62" s="1"/>
  <c r="S39" i="62"/>
  <c r="T39" i="62"/>
  <c r="P23" i="62" a="1"/>
  <c r="P23" i="62" s="1"/>
  <c r="P24" i="62" a="1"/>
  <c r="P24" i="62" s="1"/>
  <c r="P25" i="62" a="1"/>
  <c r="P25" i="62" s="1"/>
  <c r="P26" i="62" a="1"/>
  <c r="P26" i="62" s="1"/>
  <c r="P27" i="62" a="1"/>
  <c r="P27" i="62" s="1"/>
  <c r="P28" i="62" a="1"/>
  <c r="P28" i="62" s="1"/>
  <c r="P29" i="62" a="1"/>
  <c r="P29" i="62" s="1"/>
  <c r="P30" i="62" a="1"/>
  <c r="P30" i="62" s="1"/>
  <c r="P22" i="62" a="1"/>
  <c r="P22" i="62" s="1"/>
  <c r="AA6" i="62"/>
  <c r="AB6" i="62"/>
  <c r="AC6" i="62"/>
  <c r="AD6" i="62"/>
  <c r="AA7" i="62"/>
  <c r="AH7" i="62" s="1"/>
  <c r="AB7" i="62"/>
  <c r="AC7" i="62"/>
  <c r="AD7" i="62"/>
  <c r="AA8" i="62"/>
  <c r="AH8" i="62" s="1"/>
  <c r="AB8" i="62"/>
  <c r="AC8" i="62"/>
  <c r="AD8" i="62"/>
  <c r="AA9" i="62"/>
  <c r="AB9" i="62"/>
  <c r="AC9" i="62"/>
  <c r="AA10" i="62"/>
  <c r="AB10" i="62"/>
  <c r="AC10" i="62"/>
  <c r="AA11" i="62"/>
  <c r="AB11" i="62"/>
  <c r="AC11" i="62"/>
  <c r="AA12" i="62"/>
  <c r="AB12" i="62"/>
  <c r="AC12" i="62"/>
  <c r="AA13" i="62"/>
  <c r="AB13" i="62"/>
  <c r="AC13" i="62"/>
  <c r="AA14" i="62"/>
  <c r="AB14" i="62"/>
  <c r="AA15" i="62"/>
  <c r="AB15" i="62"/>
  <c r="AC15" i="62"/>
  <c r="AD15" i="62"/>
  <c r="AH15" i="62" s="1"/>
  <c r="AA16" i="62"/>
  <c r="AH16" i="62" s="1"/>
  <c r="AB16" i="62"/>
  <c r="AC16" i="62"/>
  <c r="AD16" i="62"/>
  <c r="AA17" i="62"/>
  <c r="AB17" i="62"/>
  <c r="AC17" i="62"/>
  <c r="AD17" i="62"/>
  <c r="AA21" i="62"/>
  <c r="AH21" i="62" s="1"/>
  <c r="AB21" i="62"/>
  <c r="AC21" i="62"/>
  <c r="AD21" i="62"/>
  <c r="AB22" i="62"/>
  <c r="AC22" i="62"/>
  <c r="AD22" i="62"/>
  <c r="AB23" i="62"/>
  <c r="AC23" i="62"/>
  <c r="AD23" i="62"/>
  <c r="AB24" i="62"/>
  <c r="AC24" i="62"/>
  <c r="AD24" i="62"/>
  <c r="AB25" i="62"/>
  <c r="AC25" i="62"/>
  <c r="AD25" i="62"/>
  <c r="AB26" i="62"/>
  <c r="AC26" i="62"/>
  <c r="AD26" i="62"/>
  <c r="AB27" i="62"/>
  <c r="AC27" i="62"/>
  <c r="AD27" i="62"/>
  <c r="AB28" i="62"/>
  <c r="AC28" i="62"/>
  <c r="AD28" i="62"/>
  <c r="AB29" i="62"/>
  <c r="AC29" i="62"/>
  <c r="AD29" i="62"/>
  <c r="AB30" i="62"/>
  <c r="AD30" i="62"/>
  <c r="AA31" i="62"/>
  <c r="AH31" i="62" s="1"/>
  <c r="AB31" i="62"/>
  <c r="AC31" i="62"/>
  <c r="AD31" i="62"/>
  <c r="AA32" i="62"/>
  <c r="AH32" i="62" s="1"/>
  <c r="AB32" i="62"/>
  <c r="AC32" i="62"/>
  <c r="AD32" i="62"/>
  <c r="AA33" i="62"/>
  <c r="AB33" i="62"/>
  <c r="AC33" i="62"/>
  <c r="AD33" i="62"/>
  <c r="AA34" i="62"/>
  <c r="AH34" i="62" s="1"/>
  <c r="AB34" i="62"/>
  <c r="AC34" i="62"/>
  <c r="AD34" i="62"/>
  <c r="AA35" i="62"/>
  <c r="AH35" i="62" s="1"/>
  <c r="AB35" i="62"/>
  <c r="AC35" i="62"/>
  <c r="AD35" i="62"/>
  <c r="AA36" i="62"/>
  <c r="AB36" i="62"/>
  <c r="AC36" i="62"/>
  <c r="AA37" i="62"/>
  <c r="AB37" i="62"/>
  <c r="AC37" i="62"/>
  <c r="AA38" i="62"/>
  <c r="AB38" i="62"/>
  <c r="AC38" i="62"/>
  <c r="AA39" i="62"/>
  <c r="AB39" i="62"/>
  <c r="AC39" i="62"/>
  <c r="AA40" i="62"/>
  <c r="AH40" i="62" s="1"/>
  <c r="AB40" i="62"/>
  <c r="AC40" i="62"/>
  <c r="AD40" i="62"/>
  <c r="AA41" i="62"/>
  <c r="AB41" i="62"/>
  <c r="AC41" i="62"/>
  <c r="AD41" i="62"/>
  <c r="AA42" i="62"/>
  <c r="AB42" i="62"/>
  <c r="AC42" i="62"/>
  <c r="AD42" i="62"/>
  <c r="AA43" i="62"/>
  <c r="AH43" i="62" s="1"/>
  <c r="AB43" i="62"/>
  <c r="AC43" i="62"/>
  <c r="AD43" i="62"/>
  <c r="AA44" i="62"/>
  <c r="AH44" i="62" s="1"/>
  <c r="AB44" i="62"/>
  <c r="AC44" i="62"/>
  <c r="AD44" i="62"/>
  <c r="AA45" i="62"/>
  <c r="AB45" i="62"/>
  <c r="AC45" i="62"/>
  <c r="AA46" i="62"/>
  <c r="AB46" i="62"/>
  <c r="AC46" i="62"/>
  <c r="AA47" i="62"/>
  <c r="AB47" i="62"/>
  <c r="AC47" i="62"/>
  <c r="AA48" i="62"/>
  <c r="AB48" i="62"/>
  <c r="AC48" i="62"/>
  <c r="AA49" i="62"/>
  <c r="AB49" i="62"/>
  <c r="AC49" i="62"/>
  <c r="AD49" i="62"/>
  <c r="AA50" i="62"/>
  <c r="AH50" i="62" s="1"/>
  <c r="AB50" i="62"/>
  <c r="AC50" i="62"/>
  <c r="AD50" i="62"/>
  <c r="AA51" i="62"/>
  <c r="AB51" i="62"/>
  <c r="AC51" i="62"/>
  <c r="AD51" i="62"/>
  <c r="AA52" i="62"/>
  <c r="AH52" i="62" s="1"/>
  <c r="AB52" i="62"/>
  <c r="AC52" i="62"/>
  <c r="AD52" i="62"/>
  <c r="AA53" i="62"/>
  <c r="AH53" i="62" s="1"/>
  <c r="AB53" i="62"/>
  <c r="AC53" i="62"/>
  <c r="AD53" i="62"/>
  <c r="AA54" i="62"/>
  <c r="AB54" i="62"/>
  <c r="AC54" i="62"/>
  <c r="AA55" i="62"/>
  <c r="AB55" i="62"/>
  <c r="AC55" i="62"/>
  <c r="AA56" i="62"/>
  <c r="AB56" i="62"/>
  <c r="AC56" i="62"/>
  <c r="AA57" i="62"/>
  <c r="AB57" i="62"/>
  <c r="AC57" i="62"/>
  <c r="AD57" i="62"/>
  <c r="AA58" i="62"/>
  <c r="AH58" i="62" s="1"/>
  <c r="AB58" i="62"/>
  <c r="AC58" i="62"/>
  <c r="AD58" i="62"/>
  <c r="AA59" i="62"/>
  <c r="AH59" i="62" s="1"/>
  <c r="AB59" i="62"/>
  <c r="AC59" i="62"/>
  <c r="AD59" i="62"/>
  <c r="AA60" i="62"/>
  <c r="AB60" i="62"/>
  <c r="AC60" i="62"/>
  <c r="AH60" i="62" s="1"/>
  <c r="AD60" i="62"/>
  <c r="AA61" i="62"/>
  <c r="AH61" i="62" s="1"/>
  <c r="AB61" i="62"/>
  <c r="AC61" i="62"/>
  <c r="AD61" i="62"/>
  <c r="AA62" i="62"/>
  <c r="AH62" i="62" s="1"/>
  <c r="AB62" i="62"/>
  <c r="AC62" i="62"/>
  <c r="AD62" i="62"/>
  <c r="AA63" i="62"/>
  <c r="AH63" i="62" s="1"/>
  <c r="AB63" i="62"/>
  <c r="AC63" i="62"/>
  <c r="AD63" i="62"/>
  <c r="G15" i="62"/>
  <c r="F15" i="62"/>
  <c r="Y4" i="62"/>
  <c r="O4" i="62"/>
  <c r="T4" i="62"/>
  <c r="BE4" i="63"/>
  <c r="BF4" i="63"/>
  <c r="BG4" i="63"/>
  <c r="BH4" i="63"/>
  <c r="BI4" i="63"/>
  <c r="BJ4" i="63"/>
  <c r="BK4" i="63"/>
  <c r="BL4" i="63"/>
  <c r="BM4" i="63"/>
  <c r="G5" i="11"/>
  <c r="S56" i="62" l="1"/>
  <c r="AD56" i="62" s="1"/>
  <c r="S54" i="62"/>
  <c r="S55" i="62"/>
  <c r="S47" i="62"/>
  <c r="S48" i="62"/>
  <c r="S45" i="62"/>
  <c r="AD45" i="62" s="1"/>
  <c r="S46" i="62"/>
  <c r="T38" i="62"/>
  <c r="T37" i="62"/>
  <c r="T36" i="62"/>
  <c r="S37" i="62"/>
  <c r="AD37" i="62" s="1"/>
  <c r="AH37" i="62" s="1"/>
  <c r="S38" i="62"/>
  <c r="X36" i="62"/>
  <c r="S36" i="62"/>
  <c r="AD36" i="62" s="1"/>
  <c r="AH13" i="62"/>
  <c r="A13" i="62" s="1"/>
  <c r="AH12" i="62"/>
  <c r="A12" i="62" s="1"/>
  <c r="BN17" i="63" a="1"/>
  <c r="BN17" i="63" s="1"/>
  <c r="BO17" i="63" s="1"/>
  <c r="AH14" i="62"/>
  <c r="A14" i="62" s="1"/>
  <c r="AH11" i="62"/>
  <c r="A11" i="62" s="1"/>
  <c r="AH10" i="62"/>
  <c r="A10" i="62" s="1"/>
  <c r="Z6" i="62" a="1"/>
  <c r="Z6" i="62" s="1"/>
  <c r="A7" i="62"/>
  <c r="A16" i="62"/>
  <c r="A8" i="62"/>
  <c r="A15" i="62"/>
  <c r="AD9" i="62"/>
  <c r="AH9" i="62" s="1"/>
  <c r="G17" i="63"/>
  <c r="F16" i="63"/>
  <c r="AS12" i="63"/>
  <c r="AS8" i="63"/>
  <c r="C5" i="28" a="1"/>
  <c r="C5" i="28" s="1"/>
  <c r="C49" i="28"/>
  <c r="C48" i="28"/>
  <c r="C44" i="28"/>
  <c r="C45" i="28"/>
  <c r="C46" i="28"/>
  <c r="C47" i="28"/>
  <c r="V15" i="67"/>
  <c r="X15" i="67"/>
  <c r="Z15" i="67"/>
  <c r="AB15" i="67"/>
  <c r="V16" i="67"/>
  <c r="X16" i="67"/>
  <c r="Z16" i="67"/>
  <c r="AB16" i="67"/>
  <c r="V17" i="67"/>
  <c r="X17" i="67"/>
  <c r="Z17" i="67"/>
  <c r="AB17" i="67"/>
  <c r="V18" i="67"/>
  <c r="X18" i="67"/>
  <c r="Z18" i="67"/>
  <c r="AB18" i="67"/>
  <c r="V19" i="67"/>
  <c r="X19" i="67"/>
  <c r="Z19" i="67"/>
  <c r="AB19" i="67"/>
  <c r="V20" i="67"/>
  <c r="X20" i="67"/>
  <c r="Z20" i="67"/>
  <c r="AB20" i="67"/>
  <c r="V21" i="67"/>
  <c r="X21" i="67"/>
  <c r="Z21" i="67"/>
  <c r="AB21" i="67"/>
  <c r="V22" i="67"/>
  <c r="X22" i="67"/>
  <c r="Z22" i="67"/>
  <c r="AB22" i="67"/>
  <c r="V23" i="67"/>
  <c r="X23" i="67"/>
  <c r="Z23" i="67"/>
  <c r="AB23" i="67"/>
  <c r="V24" i="67"/>
  <c r="X24" i="67"/>
  <c r="Z24" i="67"/>
  <c r="AB24" i="67"/>
  <c r="V25" i="67"/>
  <c r="X25" i="67"/>
  <c r="Z25" i="67"/>
  <c r="AB25" i="67"/>
  <c r="V26" i="67"/>
  <c r="X26" i="67"/>
  <c r="Z26" i="67"/>
  <c r="AB26" i="67"/>
  <c r="V27" i="67"/>
  <c r="X27" i="67"/>
  <c r="Z27" i="67"/>
  <c r="AB27" i="67"/>
  <c r="V28" i="67"/>
  <c r="X28" i="67"/>
  <c r="Z28" i="67"/>
  <c r="AB28" i="67"/>
  <c r="V32" i="67"/>
  <c r="X32" i="67"/>
  <c r="Z32" i="67"/>
  <c r="AB32" i="67"/>
  <c r="V33" i="67"/>
  <c r="X33" i="67"/>
  <c r="Z33" i="67"/>
  <c r="AB33" i="67"/>
  <c r="V34" i="67"/>
  <c r="X34" i="67"/>
  <c r="Z34" i="67"/>
  <c r="AB34" i="67"/>
  <c r="V35" i="67"/>
  <c r="X35" i="67"/>
  <c r="Z35" i="67"/>
  <c r="AB35" i="67"/>
  <c r="V36" i="67"/>
  <c r="X36" i="67"/>
  <c r="Z36" i="67"/>
  <c r="AB36" i="67"/>
  <c r="V37" i="67"/>
  <c r="X37" i="67"/>
  <c r="Z37" i="67"/>
  <c r="AB37" i="67"/>
  <c r="V38" i="67"/>
  <c r="X38" i="67"/>
  <c r="Z38" i="67"/>
  <c r="AB38" i="67"/>
  <c r="V39" i="67"/>
  <c r="X39" i="67"/>
  <c r="Z39" i="67"/>
  <c r="AB39" i="67"/>
  <c r="V40" i="67"/>
  <c r="X40" i="67"/>
  <c r="Z40" i="67"/>
  <c r="AB40" i="67"/>
  <c r="V41" i="67"/>
  <c r="X41" i="67"/>
  <c r="Z41" i="67"/>
  <c r="AB41" i="67"/>
  <c r="V42" i="67"/>
  <c r="X42" i="67"/>
  <c r="Z42" i="67"/>
  <c r="AB42" i="67"/>
  <c r="V43" i="67"/>
  <c r="X43" i="67"/>
  <c r="Z43" i="67"/>
  <c r="AB43" i="67"/>
  <c r="V44" i="67"/>
  <c r="X44" i="67"/>
  <c r="Z44" i="67"/>
  <c r="AB44" i="67"/>
  <c r="V45" i="67"/>
  <c r="X45" i="67"/>
  <c r="Z45" i="67"/>
  <c r="AB45" i="67"/>
  <c r="V46" i="67"/>
  <c r="X46" i="67"/>
  <c r="Z46" i="67"/>
  <c r="AB46" i="67"/>
  <c r="V47" i="67"/>
  <c r="X47" i="67"/>
  <c r="Z47" i="67"/>
  <c r="V51" i="67"/>
  <c r="X51" i="67"/>
  <c r="Z51" i="67"/>
  <c r="AB51" i="67"/>
  <c r="V52" i="67"/>
  <c r="X52" i="67"/>
  <c r="Z52" i="67"/>
  <c r="AB52" i="67"/>
  <c r="V53" i="67"/>
  <c r="X53" i="67"/>
  <c r="Z53" i="67"/>
  <c r="AB53" i="67"/>
  <c r="V54" i="67"/>
  <c r="X54" i="67"/>
  <c r="Z54" i="67"/>
  <c r="AB54" i="67"/>
  <c r="V55" i="67"/>
  <c r="X55" i="67"/>
  <c r="Z55" i="67"/>
  <c r="AB55" i="67"/>
  <c r="V56" i="67"/>
  <c r="X56" i="67"/>
  <c r="Z56" i="67"/>
  <c r="AB56" i="67"/>
  <c r="V57" i="67"/>
  <c r="X57" i="67"/>
  <c r="Z57" i="67"/>
  <c r="AB57" i="67"/>
  <c r="V58" i="67"/>
  <c r="X58" i="67"/>
  <c r="Z58" i="67"/>
  <c r="AB58" i="67"/>
  <c r="V59" i="67"/>
  <c r="X59" i="67"/>
  <c r="Z59" i="67"/>
  <c r="AB59" i="67"/>
  <c r="V60" i="67"/>
  <c r="X60" i="67"/>
  <c r="Z60" i="67"/>
  <c r="AB60" i="67"/>
  <c r="V61" i="67"/>
  <c r="X61" i="67"/>
  <c r="Z61" i="67"/>
  <c r="AB61" i="67"/>
  <c r="V62" i="67"/>
  <c r="X62" i="67"/>
  <c r="Z62" i="67"/>
  <c r="AB62" i="67"/>
  <c r="V63" i="67"/>
  <c r="X63" i="67"/>
  <c r="Z63" i="67"/>
  <c r="V64" i="67"/>
  <c r="X64" i="67"/>
  <c r="Z64" i="67"/>
  <c r="V65" i="67"/>
  <c r="X65" i="67"/>
  <c r="Z65" i="67"/>
  <c r="V69" i="67"/>
  <c r="X69" i="67"/>
  <c r="Z69" i="67"/>
  <c r="AB69" i="67"/>
  <c r="V70" i="67"/>
  <c r="X70" i="67"/>
  <c r="Z70" i="67"/>
  <c r="AB70" i="67"/>
  <c r="V71" i="67"/>
  <c r="X71" i="67"/>
  <c r="Z71" i="67"/>
  <c r="AB71" i="67"/>
  <c r="V72" i="67"/>
  <c r="X72" i="67"/>
  <c r="Z72" i="67"/>
  <c r="AB72" i="67"/>
  <c r="V73" i="67"/>
  <c r="X73" i="67"/>
  <c r="Z73" i="67"/>
  <c r="AB73" i="67"/>
  <c r="V74" i="67"/>
  <c r="X74" i="67"/>
  <c r="Z74" i="67"/>
  <c r="AB74" i="67"/>
  <c r="V75" i="67"/>
  <c r="X75" i="67"/>
  <c r="Z75" i="67"/>
  <c r="AB75" i="67"/>
  <c r="V76" i="67"/>
  <c r="X76" i="67"/>
  <c r="Z76" i="67"/>
  <c r="AB76" i="67"/>
  <c r="V77" i="67"/>
  <c r="X77" i="67"/>
  <c r="Z77" i="67"/>
  <c r="AB77" i="67"/>
  <c r="V78" i="67"/>
  <c r="X78" i="67"/>
  <c r="Z78" i="67"/>
  <c r="V79" i="67"/>
  <c r="X79" i="67"/>
  <c r="Z79" i="67"/>
  <c r="V80" i="67"/>
  <c r="X80" i="67"/>
  <c r="Z80" i="67"/>
  <c r="V84" i="67"/>
  <c r="X84" i="67"/>
  <c r="Z84" i="67"/>
  <c r="AB84" i="67"/>
  <c r="V85" i="67"/>
  <c r="X85" i="67"/>
  <c r="Z85" i="67"/>
  <c r="AB85" i="67"/>
  <c r="V86" i="67"/>
  <c r="X86" i="67"/>
  <c r="Z86" i="67"/>
  <c r="AB86" i="67"/>
  <c r="V87" i="67"/>
  <c r="X87" i="67"/>
  <c r="Z87" i="67"/>
  <c r="V91" i="67"/>
  <c r="X91" i="67"/>
  <c r="Z91" i="67"/>
  <c r="AB91" i="67"/>
  <c r="V92" i="67"/>
  <c r="X92" i="67"/>
  <c r="Z92" i="67"/>
  <c r="AB92" i="67"/>
  <c r="V93" i="67"/>
  <c r="X93" i="67"/>
  <c r="Z93" i="67"/>
  <c r="AB93" i="67"/>
  <c r="V94" i="67"/>
  <c r="X94" i="67"/>
  <c r="Z94" i="67"/>
  <c r="AB94" i="67"/>
  <c r="V95" i="67"/>
  <c r="X95" i="67"/>
  <c r="Z95" i="67"/>
  <c r="AB95" i="67"/>
  <c r="V96" i="67"/>
  <c r="X96" i="67"/>
  <c r="Z96" i="67"/>
  <c r="AB96" i="67"/>
  <c r="V97" i="67"/>
  <c r="X97" i="67"/>
  <c r="Z97" i="67"/>
  <c r="V98" i="67"/>
  <c r="X98" i="67"/>
  <c r="Z98" i="67"/>
  <c r="Z11" i="67"/>
  <c r="X11" i="67"/>
  <c r="V11" i="67"/>
  <c r="Y13" i="66"/>
  <c r="P13" i="66"/>
  <c r="X13" i="66" s="1"/>
  <c r="O13" i="66"/>
  <c r="W13" i="66" s="1"/>
  <c r="P12" i="66"/>
  <c r="X12" i="66" s="1"/>
  <c r="AC12" i="66" s="1"/>
  <c r="A12" i="66" s="1"/>
  <c r="P11" i="66"/>
  <c r="X11" i="66" s="1"/>
  <c r="P10" i="66"/>
  <c r="X10" i="66" s="1"/>
  <c r="P9" i="66"/>
  <c r="X9" i="66" s="1"/>
  <c r="AD7" i="65"/>
  <c r="A7" i="65" s="1"/>
  <c r="AD20" i="65"/>
  <c r="A20" i="65" s="1"/>
  <c r="P23" i="65"/>
  <c r="Y23" i="65" s="1"/>
  <c r="P24" i="65"/>
  <c r="Y24" i="65" s="1"/>
  <c r="P22" i="65"/>
  <c r="Y22" i="65" s="1"/>
  <c r="AD22" i="65" s="1"/>
  <c r="A22" i="65" s="1"/>
  <c r="Q9" i="65"/>
  <c r="P11" i="65"/>
  <c r="P10" i="65"/>
  <c r="P9" i="65"/>
  <c r="Y9" i="65" s="1"/>
  <c r="T23" i="65"/>
  <c r="T24" i="65"/>
  <c r="X6" i="65"/>
  <c r="Y6" i="65"/>
  <c r="Z6" i="65"/>
  <c r="AA6" i="65"/>
  <c r="X7" i="65"/>
  <c r="Y7" i="65"/>
  <c r="Z7" i="65"/>
  <c r="AA7" i="65"/>
  <c r="X8" i="65"/>
  <c r="AD8" i="65" s="1"/>
  <c r="A8" i="65" s="1"/>
  <c r="Y8" i="65"/>
  <c r="Z8" i="65"/>
  <c r="AA8" i="65"/>
  <c r="X9" i="65"/>
  <c r="AA9" i="65"/>
  <c r="X10" i="65"/>
  <c r="Z10" i="65"/>
  <c r="AA10" i="65"/>
  <c r="X11" i="65"/>
  <c r="Z11" i="65"/>
  <c r="AA11" i="65"/>
  <c r="X12" i="65"/>
  <c r="AD12" i="65" s="1"/>
  <c r="A12" i="65" s="1"/>
  <c r="Y12" i="65"/>
  <c r="Z12" i="65"/>
  <c r="AA12" i="65"/>
  <c r="X13" i="65"/>
  <c r="AD13" i="65" s="1"/>
  <c r="A13" i="65" s="1"/>
  <c r="Y13" i="65"/>
  <c r="Z13" i="65"/>
  <c r="AA13" i="65"/>
  <c r="X14" i="65"/>
  <c r="AD14" i="65" s="1"/>
  <c r="A14" i="65" s="1"/>
  <c r="Y14" i="65"/>
  <c r="Z14" i="65"/>
  <c r="AA14" i="65"/>
  <c r="X15" i="65"/>
  <c r="AD15" i="65" s="1"/>
  <c r="A15" i="65" s="1"/>
  <c r="Y15" i="65"/>
  <c r="Z15" i="65"/>
  <c r="AA15" i="65"/>
  <c r="X16" i="65"/>
  <c r="AD16" i="65" s="1"/>
  <c r="A16" i="65" s="1"/>
  <c r="Y16" i="65"/>
  <c r="Z16" i="65"/>
  <c r="AA16" i="65"/>
  <c r="X17" i="65"/>
  <c r="Y17" i="65"/>
  <c r="Z17" i="65"/>
  <c r="AA17" i="65"/>
  <c r="X18" i="65"/>
  <c r="AD18" i="65" s="1"/>
  <c r="A18" i="65" s="1"/>
  <c r="Y18" i="65"/>
  <c r="Z18" i="65"/>
  <c r="AA18" i="65"/>
  <c r="X19" i="65"/>
  <c r="Y19" i="65"/>
  <c r="Z19" i="65"/>
  <c r="AA19" i="65"/>
  <c r="X20" i="65"/>
  <c r="Y20" i="65"/>
  <c r="Z20" i="65"/>
  <c r="AA20" i="65"/>
  <c r="X21" i="65"/>
  <c r="AD21" i="65" s="1"/>
  <c r="A21" i="65" s="1"/>
  <c r="Y21" i="65"/>
  <c r="Z21" i="65"/>
  <c r="AA21" i="65"/>
  <c r="X22" i="65"/>
  <c r="Z22" i="65"/>
  <c r="AA22" i="65"/>
  <c r="X23" i="65"/>
  <c r="Z23" i="65"/>
  <c r="AA23" i="65"/>
  <c r="X24" i="65"/>
  <c r="Z24" i="65"/>
  <c r="AA24" i="65"/>
  <c r="X25" i="65"/>
  <c r="Y25" i="65"/>
  <c r="Z25" i="65"/>
  <c r="AA25" i="65"/>
  <c r="X26" i="65"/>
  <c r="AD26" i="65" s="1"/>
  <c r="A26" i="65" s="1"/>
  <c r="Y26" i="65"/>
  <c r="Z26" i="65"/>
  <c r="AA26" i="65"/>
  <c r="X27" i="65"/>
  <c r="AD27" i="65" s="1"/>
  <c r="A27" i="65" s="1"/>
  <c r="Y27" i="65"/>
  <c r="Z27" i="65"/>
  <c r="AA27" i="65"/>
  <c r="X28" i="65"/>
  <c r="AD28" i="65" s="1"/>
  <c r="A28" i="65" s="1"/>
  <c r="Y28" i="65"/>
  <c r="Z28" i="65"/>
  <c r="AA28" i="65"/>
  <c r="U9" i="65"/>
  <c r="T10" i="65"/>
  <c r="T9" i="65"/>
  <c r="AD55" i="62"/>
  <c r="AD54" i="62"/>
  <c r="AD48" i="62"/>
  <c r="AD47" i="62"/>
  <c r="AD46" i="62"/>
  <c r="AD39" i="62"/>
  <c r="AH39" i="62" s="1"/>
  <c r="AD38" i="62"/>
  <c r="AH38" i="62" s="1"/>
  <c r="AA23" i="62"/>
  <c r="AH23" i="62" s="1"/>
  <c r="AA24" i="62"/>
  <c r="AH24" i="62" s="1"/>
  <c r="AA25" i="62"/>
  <c r="AH25" i="62" s="1"/>
  <c r="AA26" i="62"/>
  <c r="AH26" i="62" s="1"/>
  <c r="AA27" i="62"/>
  <c r="AH27" i="62" s="1"/>
  <c r="AA28" i="62"/>
  <c r="AH28" i="62" s="1"/>
  <c r="AA29" i="62"/>
  <c r="AH29" i="62" s="1"/>
  <c r="AA30" i="62"/>
  <c r="AA22" i="62"/>
  <c r="AH22" i="62" s="1"/>
  <c r="F14" i="66"/>
  <c r="E14" i="66"/>
  <c r="G8" i="63"/>
  <c r="BP6" i="63"/>
  <c r="BQ6" i="63"/>
  <c r="BR6" i="63"/>
  <c r="BS6" i="63"/>
  <c r="BT6" i="63"/>
  <c r="BU6" i="63"/>
  <c r="BV6" i="63"/>
  <c r="BW6" i="63"/>
  <c r="BX6" i="63"/>
  <c r="BY6" i="63"/>
  <c r="BZ6" i="63"/>
  <c r="CA6" i="63"/>
  <c r="BP7" i="63"/>
  <c r="CB7" i="63" s="1"/>
  <c r="BQ7" i="63"/>
  <c r="BR7" i="63"/>
  <c r="BS7" i="63"/>
  <c r="BT7" i="63"/>
  <c r="BU7" i="63"/>
  <c r="BV7" i="63"/>
  <c r="BW7" i="63"/>
  <c r="BX7" i="63"/>
  <c r="BY7" i="63"/>
  <c r="BZ7" i="63"/>
  <c r="CA7" i="63"/>
  <c r="BR8" i="63"/>
  <c r="BP9" i="63"/>
  <c r="BQ9" i="63"/>
  <c r="BR9" i="63"/>
  <c r="BS9" i="63"/>
  <c r="BT9" i="63"/>
  <c r="BU9" i="63"/>
  <c r="BV9" i="63"/>
  <c r="BW9" i="63"/>
  <c r="BX9" i="63"/>
  <c r="BY9" i="63"/>
  <c r="BZ9" i="63"/>
  <c r="CA9" i="63"/>
  <c r="BP10" i="63"/>
  <c r="BQ10" i="63"/>
  <c r="BR10" i="63"/>
  <c r="BS10" i="63"/>
  <c r="BT10" i="63"/>
  <c r="BU10" i="63"/>
  <c r="BV10" i="63"/>
  <c r="BW10" i="63"/>
  <c r="BX10" i="63"/>
  <c r="BY10" i="63"/>
  <c r="BZ10" i="63"/>
  <c r="CA10" i="63"/>
  <c r="BP11" i="63"/>
  <c r="BQ11" i="63"/>
  <c r="BR11" i="63"/>
  <c r="BS11" i="63"/>
  <c r="BT11" i="63"/>
  <c r="BU11" i="63"/>
  <c r="BV11" i="63"/>
  <c r="BW11" i="63"/>
  <c r="BX11" i="63"/>
  <c r="BY11" i="63"/>
  <c r="BZ11" i="63"/>
  <c r="CA11" i="63"/>
  <c r="BR12" i="63"/>
  <c r="BP13" i="63"/>
  <c r="BQ13" i="63"/>
  <c r="BR13" i="63"/>
  <c r="BS13" i="63"/>
  <c r="BT13" i="63"/>
  <c r="BU13" i="63"/>
  <c r="BV13" i="63"/>
  <c r="BW13" i="63"/>
  <c r="BX13" i="63"/>
  <c r="BY13" i="63"/>
  <c r="BZ13" i="63"/>
  <c r="CA13" i="63"/>
  <c r="BP14" i="63"/>
  <c r="BQ14" i="63"/>
  <c r="BR14" i="63"/>
  <c r="BS14" i="63"/>
  <c r="BT14" i="63"/>
  <c r="BU14" i="63"/>
  <c r="BV14" i="63"/>
  <c r="BW14" i="63"/>
  <c r="BX14" i="63"/>
  <c r="BY14" i="63"/>
  <c r="BZ14" i="63"/>
  <c r="CA14" i="63"/>
  <c r="BP15" i="63"/>
  <c r="BQ15" i="63"/>
  <c r="BR15" i="63"/>
  <c r="BS15" i="63"/>
  <c r="BT15" i="63"/>
  <c r="BU15" i="63"/>
  <c r="BV15" i="63"/>
  <c r="BW15" i="63"/>
  <c r="BX15" i="63"/>
  <c r="BY15" i="63"/>
  <c r="BZ15" i="63"/>
  <c r="CA15" i="63"/>
  <c r="BQ16" i="63"/>
  <c r="BR16" i="63"/>
  <c r="BS16" i="63"/>
  <c r="BT16" i="63"/>
  <c r="BU16" i="63"/>
  <c r="BV16" i="63"/>
  <c r="BW16" i="63"/>
  <c r="BX16" i="63"/>
  <c r="BY16" i="63"/>
  <c r="BZ16" i="63"/>
  <c r="CA16" i="63"/>
  <c r="BP17" i="63"/>
  <c r="BR17" i="63"/>
  <c r="BP18" i="63"/>
  <c r="BR18" i="63"/>
  <c r="BP19" i="63"/>
  <c r="BR19" i="63"/>
  <c r="BP20" i="63"/>
  <c r="BR20" i="63"/>
  <c r="BP21" i="63"/>
  <c r="BR21" i="63"/>
  <c r="BP22" i="63"/>
  <c r="BR22" i="63"/>
  <c r="BP23" i="63"/>
  <c r="BR23" i="63"/>
  <c r="BP24" i="63"/>
  <c r="BR24" i="63"/>
  <c r="BP25" i="63"/>
  <c r="BQ25" i="63"/>
  <c r="BR25" i="63"/>
  <c r="BS25" i="63"/>
  <c r="BT25" i="63"/>
  <c r="BU25" i="63"/>
  <c r="BV25" i="63"/>
  <c r="BW25" i="63"/>
  <c r="BX25" i="63"/>
  <c r="BY25" i="63"/>
  <c r="BZ25" i="63"/>
  <c r="CA25" i="63"/>
  <c r="BP26" i="63"/>
  <c r="BQ26" i="63"/>
  <c r="BR26" i="63"/>
  <c r="BS26" i="63"/>
  <c r="BT26" i="63"/>
  <c r="BU26" i="63"/>
  <c r="BV26" i="63"/>
  <c r="BW26" i="63"/>
  <c r="BX26" i="63"/>
  <c r="BY26" i="63"/>
  <c r="BZ26" i="63"/>
  <c r="CA26" i="63"/>
  <c r="BP27" i="63"/>
  <c r="BQ27" i="63"/>
  <c r="BR27" i="63"/>
  <c r="BS27" i="63"/>
  <c r="BT27" i="63"/>
  <c r="BU27" i="63"/>
  <c r="BV27" i="63"/>
  <c r="BW27" i="63"/>
  <c r="BX27" i="63"/>
  <c r="BY27" i="63"/>
  <c r="BZ27" i="63"/>
  <c r="CA27" i="63"/>
  <c r="BQ28" i="63"/>
  <c r="BR28" i="63"/>
  <c r="BS28" i="63"/>
  <c r="BT28" i="63"/>
  <c r="BU28" i="63"/>
  <c r="BV28" i="63"/>
  <c r="BW28" i="63"/>
  <c r="BX28" i="63"/>
  <c r="BY28" i="63"/>
  <c r="BZ28" i="63"/>
  <c r="CA28" i="63"/>
  <c r="BP29" i="63"/>
  <c r="BR29" i="63"/>
  <c r="BP30" i="63"/>
  <c r="BR30" i="63"/>
  <c r="BP31" i="63"/>
  <c r="BR31" i="63"/>
  <c r="BP32" i="63"/>
  <c r="BR32" i="63"/>
  <c r="BP33" i="63"/>
  <c r="BR33" i="63"/>
  <c r="BP34" i="63"/>
  <c r="BR34" i="63"/>
  <c r="BP35" i="63"/>
  <c r="BR35" i="63"/>
  <c r="BP36" i="63"/>
  <c r="BR36" i="63"/>
  <c r="BP37" i="63"/>
  <c r="CB37" i="63" s="1"/>
  <c r="BQ37" i="63"/>
  <c r="BR37" i="63"/>
  <c r="BS37" i="63"/>
  <c r="BT37" i="63"/>
  <c r="BU37" i="63"/>
  <c r="BV37" i="63"/>
  <c r="BW37" i="63"/>
  <c r="BX37" i="63"/>
  <c r="BY37" i="63"/>
  <c r="BZ37" i="63"/>
  <c r="CA37" i="63"/>
  <c r="BP38" i="63"/>
  <c r="BQ38" i="63"/>
  <c r="BR38" i="63"/>
  <c r="BS38" i="63"/>
  <c r="BT38" i="63"/>
  <c r="BU38" i="63"/>
  <c r="BV38" i="63"/>
  <c r="BW38" i="63"/>
  <c r="BX38" i="63"/>
  <c r="BY38" i="63"/>
  <c r="BZ38" i="63"/>
  <c r="CA38" i="63"/>
  <c r="BP39" i="63"/>
  <c r="CB39" i="63" s="1"/>
  <c r="BQ39" i="63"/>
  <c r="BR39" i="63"/>
  <c r="BS39" i="63"/>
  <c r="BT39" i="63"/>
  <c r="BU39" i="63"/>
  <c r="BV39" i="63"/>
  <c r="BW39" i="63"/>
  <c r="BX39" i="63"/>
  <c r="BY39" i="63"/>
  <c r="BZ39" i="63"/>
  <c r="CA39" i="63"/>
  <c r="BQ40" i="63"/>
  <c r="BR40" i="63"/>
  <c r="BS40" i="63"/>
  <c r="BT40" i="63"/>
  <c r="BU40" i="63"/>
  <c r="BV40" i="63"/>
  <c r="BW40" i="63"/>
  <c r="BX40" i="63"/>
  <c r="BY40" i="63"/>
  <c r="BZ40" i="63"/>
  <c r="CA40" i="63"/>
  <c r="BP41" i="63"/>
  <c r="BR41" i="63"/>
  <c r="BP42" i="63"/>
  <c r="BR42" i="63"/>
  <c r="BP43" i="63"/>
  <c r="BR43" i="63"/>
  <c r="BP44" i="63"/>
  <c r="BR44" i="63"/>
  <c r="BP45" i="63"/>
  <c r="BR45" i="63"/>
  <c r="BP46" i="63"/>
  <c r="BR46" i="63"/>
  <c r="BP47" i="63"/>
  <c r="BR47" i="63"/>
  <c r="BP48" i="63"/>
  <c r="BR48" i="63"/>
  <c r="BP49" i="63"/>
  <c r="BQ49" i="63"/>
  <c r="BR49" i="63"/>
  <c r="BS49" i="63"/>
  <c r="BT49" i="63"/>
  <c r="BU49" i="63"/>
  <c r="BV49" i="63"/>
  <c r="BW49" i="63"/>
  <c r="BX49" i="63"/>
  <c r="BY49" i="63"/>
  <c r="BZ49" i="63"/>
  <c r="CA49" i="63"/>
  <c r="BP50" i="63"/>
  <c r="BQ50" i="63"/>
  <c r="BR50" i="63"/>
  <c r="BS50" i="63"/>
  <c r="BT50" i="63"/>
  <c r="BU50" i="63"/>
  <c r="BV50" i="63"/>
  <c r="BW50" i="63"/>
  <c r="BX50" i="63"/>
  <c r="BY50" i="63"/>
  <c r="BZ50" i="63"/>
  <c r="CA50" i="63"/>
  <c r="BP51" i="63"/>
  <c r="BQ51" i="63"/>
  <c r="BR51" i="63"/>
  <c r="BS51" i="63"/>
  <c r="BT51" i="63"/>
  <c r="BU51" i="63"/>
  <c r="BV51" i="63"/>
  <c r="BW51" i="63"/>
  <c r="BX51" i="63"/>
  <c r="BY51" i="63"/>
  <c r="BZ51" i="63"/>
  <c r="CA51" i="63"/>
  <c r="BQ52" i="63"/>
  <c r="BR52" i="63"/>
  <c r="BS52" i="63"/>
  <c r="BT52" i="63"/>
  <c r="BU52" i="63"/>
  <c r="BV52" i="63"/>
  <c r="BW52" i="63"/>
  <c r="BX52" i="63"/>
  <c r="BY52" i="63"/>
  <c r="BZ52" i="63"/>
  <c r="CA52" i="63"/>
  <c r="BP53" i="63"/>
  <c r="BR53" i="63"/>
  <c r="BP54" i="63"/>
  <c r="BR54" i="63"/>
  <c r="BP55" i="63"/>
  <c r="BR55" i="63"/>
  <c r="BP56" i="63"/>
  <c r="BR56" i="63"/>
  <c r="BP57" i="63"/>
  <c r="BR57" i="63"/>
  <c r="BP58" i="63"/>
  <c r="BR58" i="63"/>
  <c r="BP59" i="63"/>
  <c r="BR59" i="63"/>
  <c r="BP60" i="63"/>
  <c r="BR60" i="63"/>
  <c r="BP61" i="63"/>
  <c r="BQ61" i="63"/>
  <c r="BR61" i="63"/>
  <c r="BS61" i="63"/>
  <c r="BT61" i="63"/>
  <c r="BU61" i="63"/>
  <c r="BV61" i="63"/>
  <c r="BW61" i="63"/>
  <c r="BX61" i="63"/>
  <c r="BY61" i="63"/>
  <c r="BZ61" i="63"/>
  <c r="CA61" i="63"/>
  <c r="BP62" i="63"/>
  <c r="BQ62" i="63"/>
  <c r="BR62" i="63"/>
  <c r="BS62" i="63"/>
  <c r="BT62" i="63"/>
  <c r="BU62" i="63"/>
  <c r="BV62" i="63"/>
  <c r="BW62" i="63"/>
  <c r="BX62" i="63"/>
  <c r="BY62" i="63"/>
  <c r="BZ62" i="63"/>
  <c r="CA62" i="63"/>
  <c r="BP63" i="63"/>
  <c r="BQ63" i="63"/>
  <c r="BR63" i="63"/>
  <c r="BS63" i="63"/>
  <c r="BT63" i="63"/>
  <c r="BU63" i="63"/>
  <c r="BV63" i="63"/>
  <c r="BW63" i="63"/>
  <c r="BX63" i="63"/>
  <c r="BY63" i="63"/>
  <c r="BZ63" i="63"/>
  <c r="CA63" i="63"/>
  <c r="BQ64" i="63"/>
  <c r="BR64" i="63"/>
  <c r="BS64" i="63"/>
  <c r="BT64" i="63"/>
  <c r="BU64" i="63"/>
  <c r="BV64" i="63"/>
  <c r="BW64" i="63"/>
  <c r="BX64" i="63"/>
  <c r="BY64" i="63"/>
  <c r="BZ64" i="63"/>
  <c r="CA64" i="63"/>
  <c r="BP65" i="63"/>
  <c r="BR65" i="63"/>
  <c r="BP66" i="63"/>
  <c r="BR66" i="63"/>
  <c r="BP67" i="63"/>
  <c r="BR67" i="63"/>
  <c r="BP68" i="63"/>
  <c r="BR68" i="63"/>
  <c r="BP69" i="63"/>
  <c r="BR69" i="63"/>
  <c r="BP70" i="63"/>
  <c r="BR70" i="63"/>
  <c r="BP71" i="63"/>
  <c r="BR71" i="63"/>
  <c r="BP72" i="63"/>
  <c r="BR72" i="63"/>
  <c r="BP73" i="63"/>
  <c r="BQ73" i="63"/>
  <c r="BR73" i="63"/>
  <c r="BS73" i="63"/>
  <c r="BT73" i="63"/>
  <c r="BU73" i="63"/>
  <c r="BV73" i="63"/>
  <c r="BW73" i="63"/>
  <c r="BX73" i="63"/>
  <c r="BY73" i="63"/>
  <c r="BZ73" i="63"/>
  <c r="CA73" i="63"/>
  <c r="BP74" i="63"/>
  <c r="BQ74" i="63"/>
  <c r="BR74" i="63"/>
  <c r="BS74" i="63"/>
  <c r="BT74" i="63"/>
  <c r="BU74" i="63"/>
  <c r="BV74" i="63"/>
  <c r="BW74" i="63"/>
  <c r="BX74" i="63"/>
  <c r="BY74" i="63"/>
  <c r="BZ74" i="63"/>
  <c r="CA74" i="63"/>
  <c r="BP75" i="63"/>
  <c r="BQ75" i="63"/>
  <c r="BR75" i="63"/>
  <c r="BS75" i="63"/>
  <c r="BT75" i="63"/>
  <c r="BU75" i="63"/>
  <c r="BV75" i="63"/>
  <c r="BW75" i="63"/>
  <c r="BX75" i="63"/>
  <c r="BY75" i="63"/>
  <c r="BZ75" i="63"/>
  <c r="CA75" i="63"/>
  <c r="BQ76" i="63"/>
  <c r="BR76" i="63"/>
  <c r="BS76" i="63"/>
  <c r="BT76" i="63"/>
  <c r="BU76" i="63"/>
  <c r="BV76" i="63"/>
  <c r="BW76" i="63"/>
  <c r="BX76" i="63"/>
  <c r="BY76" i="63"/>
  <c r="BZ76" i="63"/>
  <c r="CA76" i="63"/>
  <c r="BP77" i="63"/>
  <c r="BR77" i="63"/>
  <c r="BP78" i="63"/>
  <c r="BR78" i="63"/>
  <c r="BP79" i="63"/>
  <c r="BR79" i="63"/>
  <c r="BP80" i="63"/>
  <c r="BR80" i="63"/>
  <c r="BP81" i="63"/>
  <c r="BR81" i="63"/>
  <c r="BP82" i="63"/>
  <c r="BR82" i="63"/>
  <c r="BP83" i="63"/>
  <c r="BR83" i="63"/>
  <c r="BP84" i="63"/>
  <c r="BR84" i="63"/>
  <c r="BP85" i="63"/>
  <c r="BQ85" i="63"/>
  <c r="BR85" i="63"/>
  <c r="BS85" i="63"/>
  <c r="BT85" i="63"/>
  <c r="BU85" i="63"/>
  <c r="BV85" i="63"/>
  <c r="BW85" i="63"/>
  <c r="BX85" i="63"/>
  <c r="BY85" i="63"/>
  <c r="BZ85" i="63"/>
  <c r="CA85" i="63"/>
  <c r="BQ5" i="63"/>
  <c r="BR5" i="63"/>
  <c r="BS5" i="63"/>
  <c r="BT5" i="63"/>
  <c r="BU5" i="63"/>
  <c r="BV5" i="63"/>
  <c r="BW5" i="63"/>
  <c r="BX5" i="63"/>
  <c r="BY5" i="63"/>
  <c r="BZ5" i="63"/>
  <c r="CA5" i="63"/>
  <c r="BP5" i="63"/>
  <c r="L4" i="67" a="1"/>
  <c r="L4" i="67" s="1"/>
  <c r="M4" i="67" a="1"/>
  <c r="M4" i="67" s="1"/>
  <c r="K4" i="67" s="1"/>
  <c r="M11" i="36" s="1"/>
  <c r="M4" i="64" a="1"/>
  <c r="M4" i="64" s="1"/>
  <c r="AA5" i="62"/>
  <c r="AH5" i="62" s="1"/>
  <c r="AB5" i="62"/>
  <c r="AC5" i="62"/>
  <c r="AD5" i="62"/>
  <c r="T10" i="66"/>
  <c r="T11" i="66"/>
  <c r="T12" i="66"/>
  <c r="T13" i="66"/>
  <c r="T9" i="66"/>
  <c r="AC10" i="66" l="1"/>
  <c r="V33" i="64"/>
  <c r="M1" i="64"/>
  <c r="AH36" i="62"/>
  <c r="CB51" i="63"/>
  <c r="CB49" i="63"/>
  <c r="AD17" i="65"/>
  <c r="A17" i="65" s="1"/>
  <c r="A7" i="63"/>
  <c r="CC7" i="63"/>
  <c r="CD7" i="63" s="1"/>
  <c r="CB63" i="63"/>
  <c r="CB61" i="63"/>
  <c r="AC11" i="66"/>
  <c r="A11" i="66" s="1"/>
  <c r="CB75" i="63"/>
  <c r="CB73" i="63"/>
  <c r="CB11" i="63"/>
  <c r="CB9" i="63"/>
  <c r="AD25" i="65"/>
  <c r="A25" i="65" s="1"/>
  <c r="CB85" i="63"/>
  <c r="CB5" i="63"/>
  <c r="A37" i="63"/>
  <c r="CC37" i="63"/>
  <c r="CD37" i="63" s="1"/>
  <c r="CB15" i="63"/>
  <c r="CB13" i="63"/>
  <c r="A39" i="63"/>
  <c r="CC39" i="63"/>
  <c r="CD39" i="63" s="1"/>
  <c r="CB27" i="63"/>
  <c r="CB25" i="63"/>
  <c r="AQ8" i="63"/>
  <c r="AL8" i="63"/>
  <c r="AM8" i="63"/>
  <c r="AT8" i="63" s="1"/>
  <c r="AC9" i="66"/>
  <c r="AC13" i="66"/>
  <c r="A9" i="62"/>
  <c r="AH6" i="62"/>
  <c r="A6" i="62" s="1"/>
  <c r="AD24" i="65"/>
  <c r="A24" i="65" s="1"/>
  <c r="AD23" i="65"/>
  <c r="A23" i="65" s="1"/>
  <c r="I4" i="66"/>
  <c r="W19" i="65" a="1"/>
  <c r="W19" i="65" s="1"/>
  <c r="AD19" i="65" s="1"/>
  <c r="A19" i="65" s="1"/>
  <c r="V107" i="64"/>
  <c r="Z87" i="64"/>
  <c r="X68" i="64"/>
  <c r="AB48" i="64"/>
  <c r="V103" i="64"/>
  <c r="X83" i="64"/>
  <c r="X64" i="64"/>
  <c r="AB44" i="64"/>
  <c r="V99" i="64"/>
  <c r="X79" i="64"/>
  <c r="X60" i="64"/>
  <c r="AB40" i="64"/>
  <c r="V95" i="64"/>
  <c r="X75" i="64"/>
  <c r="X56" i="64"/>
  <c r="K4" i="64"/>
  <c r="V12" i="64"/>
  <c r="V13" i="64"/>
  <c r="V14" i="64"/>
  <c r="V15" i="64"/>
  <c r="X19" i="64"/>
  <c r="X20" i="64"/>
  <c r="X21" i="64"/>
  <c r="X22" i="64"/>
  <c r="X23" i="64"/>
  <c r="X24" i="64"/>
  <c r="X25" i="64"/>
  <c r="X26" i="64"/>
  <c r="X27" i="64"/>
  <c r="X28" i="64"/>
  <c r="X29" i="64"/>
  <c r="X30" i="64"/>
  <c r="X31" i="64"/>
  <c r="X32" i="64"/>
  <c r="X33" i="64"/>
  <c r="X34" i="64"/>
  <c r="Z35" i="64"/>
  <c r="V40" i="64"/>
  <c r="V41" i="64"/>
  <c r="V42" i="64"/>
  <c r="V43" i="64"/>
  <c r="V44" i="64"/>
  <c r="V45" i="64"/>
  <c r="V46" i="64"/>
  <c r="V47" i="64"/>
  <c r="V48" i="64"/>
  <c r="V49" i="64"/>
  <c r="X50" i="64"/>
  <c r="Z54" i="64"/>
  <c r="Z55" i="64"/>
  <c r="Z56" i="64"/>
  <c r="Z57" i="64"/>
  <c r="Z58" i="64"/>
  <c r="Z59" i="64"/>
  <c r="Z60" i="64"/>
  <c r="Z61" i="64"/>
  <c r="Z62" i="64"/>
  <c r="Z63" i="64"/>
  <c r="Z64" i="64"/>
  <c r="Z65" i="64"/>
  <c r="Z66" i="64"/>
  <c r="Z67" i="64"/>
  <c r="Z68" i="64"/>
  <c r="Z72" i="64"/>
  <c r="Z73" i="64"/>
  <c r="Z74" i="64"/>
  <c r="Z75" i="64"/>
  <c r="Z76" i="64"/>
  <c r="Z77" i="64"/>
  <c r="Z78" i="64"/>
  <c r="Z79" i="64"/>
  <c r="Z80" i="64"/>
  <c r="Z81" i="64"/>
  <c r="Z82" i="64"/>
  <c r="Z83" i="64"/>
  <c r="Z84" i="64"/>
  <c r="Z85" i="64"/>
  <c r="Z86" i="64"/>
  <c r="V88" i="64"/>
  <c r="X92" i="64"/>
  <c r="X93" i="64"/>
  <c r="X94" i="64"/>
  <c r="X95" i="64"/>
  <c r="X96" i="64"/>
  <c r="X97" i="64"/>
  <c r="X98" i="64"/>
  <c r="X99" i="64"/>
  <c r="X100" i="64"/>
  <c r="X101" i="64"/>
  <c r="X102" i="64"/>
  <c r="X103" i="64"/>
  <c r="X104" i="64"/>
  <c r="X105" i="64"/>
  <c r="X106" i="64"/>
  <c r="X107" i="64"/>
  <c r="Z11" i="64"/>
  <c r="X12" i="64"/>
  <c r="X13" i="64"/>
  <c r="X14" i="64"/>
  <c r="X15" i="64"/>
  <c r="Z19" i="64"/>
  <c r="Z20" i="64"/>
  <c r="Z21" i="64"/>
  <c r="Z22" i="64"/>
  <c r="Z23" i="64"/>
  <c r="Z24" i="64"/>
  <c r="Z25" i="64"/>
  <c r="Z26" i="64"/>
  <c r="Z27" i="64"/>
  <c r="Z28" i="64"/>
  <c r="Z29" i="64"/>
  <c r="Z30" i="64"/>
  <c r="Z31" i="64"/>
  <c r="Z32" i="64"/>
  <c r="Z33" i="64"/>
  <c r="Z34" i="64"/>
  <c r="V36" i="64"/>
  <c r="X40" i="64"/>
  <c r="X41" i="64"/>
  <c r="X42" i="64"/>
  <c r="X43" i="64"/>
  <c r="X44" i="64"/>
  <c r="X45" i="64"/>
  <c r="X46" i="64"/>
  <c r="X47" i="64"/>
  <c r="X48" i="64"/>
  <c r="X49" i="64"/>
  <c r="Z50" i="64"/>
  <c r="AB54" i="64"/>
  <c r="AB55" i="64"/>
  <c r="AB56" i="64"/>
  <c r="AB57" i="64"/>
  <c r="AB58" i="64"/>
  <c r="AB59" i="64"/>
  <c r="AB60" i="64"/>
  <c r="AB61" i="64"/>
  <c r="AB62" i="64"/>
  <c r="AB63" i="64"/>
  <c r="AB64" i="64"/>
  <c r="AB65" i="64"/>
  <c r="AB66" i="64"/>
  <c r="AB67" i="64"/>
  <c r="AB68" i="64"/>
  <c r="AB72" i="64"/>
  <c r="AB73" i="64"/>
  <c r="AB74" i="64"/>
  <c r="AB75" i="64"/>
  <c r="AB76" i="64"/>
  <c r="AB77" i="64"/>
  <c r="AB78" i="64"/>
  <c r="AB79" i="64"/>
  <c r="AB80" i="64"/>
  <c r="AB81" i="64"/>
  <c r="AB82" i="64"/>
  <c r="AB83" i="64"/>
  <c r="AB84" i="64"/>
  <c r="AB85" i="64"/>
  <c r="V87" i="64"/>
  <c r="X88" i="64"/>
  <c r="Z92" i="64"/>
  <c r="Z93" i="64"/>
  <c r="Z94" i="64"/>
  <c r="Z95" i="64"/>
  <c r="Z96" i="64"/>
  <c r="Z97" i="64"/>
  <c r="Z98" i="64"/>
  <c r="Z99" i="64"/>
  <c r="Z100" i="64"/>
  <c r="Z101" i="64"/>
  <c r="Z102" i="64"/>
  <c r="Z103" i="64"/>
  <c r="Z104" i="64"/>
  <c r="Z105" i="64"/>
  <c r="Z106" i="64"/>
  <c r="Z107" i="64"/>
  <c r="X11" i="64"/>
  <c r="V27" i="64"/>
  <c r="V29" i="64"/>
  <c r="Z12" i="64"/>
  <c r="Z13" i="64"/>
  <c r="Z14" i="64"/>
  <c r="Z15" i="64"/>
  <c r="AB19" i="64"/>
  <c r="AB20" i="64"/>
  <c r="AB21" i="64"/>
  <c r="AB22" i="64"/>
  <c r="AB23" i="64"/>
  <c r="AB24" i="64"/>
  <c r="AB25" i="64"/>
  <c r="AB26" i="64"/>
  <c r="AB27" i="64"/>
  <c r="AB28" i="64"/>
  <c r="AB29" i="64"/>
  <c r="AB30" i="64"/>
  <c r="AB31" i="64"/>
  <c r="AB32" i="64"/>
  <c r="AB33" i="64"/>
  <c r="V35" i="64"/>
  <c r="X36" i="64"/>
  <c r="Z40" i="64"/>
  <c r="Z41" i="64"/>
  <c r="Z42" i="64"/>
  <c r="Z43" i="64"/>
  <c r="Z44" i="64"/>
  <c r="Z45" i="64"/>
  <c r="Z46" i="64"/>
  <c r="Z47" i="64"/>
  <c r="Z48" i="64"/>
  <c r="Z49" i="64"/>
  <c r="V54" i="64"/>
  <c r="V55" i="64"/>
  <c r="V56" i="64"/>
  <c r="V57" i="64"/>
  <c r="V58" i="64"/>
  <c r="V59" i="64"/>
  <c r="V60" i="64"/>
  <c r="V61" i="64"/>
  <c r="V62" i="64"/>
  <c r="V63" i="64"/>
  <c r="V64" i="64"/>
  <c r="V65" i="64"/>
  <c r="V66" i="64"/>
  <c r="V67" i="64"/>
  <c r="V68" i="64"/>
  <c r="V72" i="64"/>
  <c r="V73" i="64"/>
  <c r="V74" i="64"/>
  <c r="V75" i="64"/>
  <c r="V76" i="64"/>
  <c r="V77" i="64"/>
  <c r="V78" i="64"/>
  <c r="V79" i="64"/>
  <c r="V80" i="64"/>
  <c r="V81" i="64"/>
  <c r="V82" i="64"/>
  <c r="V83" i="64"/>
  <c r="V84" i="64"/>
  <c r="V85" i="64"/>
  <c r="V86" i="64"/>
  <c r="X87" i="64"/>
  <c r="Z88" i="64"/>
  <c r="AB92" i="64"/>
  <c r="AB93" i="64"/>
  <c r="AB94" i="64"/>
  <c r="AB95" i="64"/>
  <c r="AB96" i="64"/>
  <c r="AB97" i="64"/>
  <c r="AB98" i="64"/>
  <c r="AB99" i="64"/>
  <c r="AB100" i="64"/>
  <c r="AB101" i="64"/>
  <c r="AB102" i="64"/>
  <c r="AB103" i="64"/>
  <c r="AB104" i="64"/>
  <c r="AB105" i="64"/>
  <c r="AB106" i="64"/>
  <c r="AB107" i="64"/>
  <c r="V11" i="64"/>
  <c r="V26" i="64"/>
  <c r="V28" i="64"/>
  <c r="AB12" i="64"/>
  <c r="AB13" i="64"/>
  <c r="AB14" i="64"/>
  <c r="V19" i="64"/>
  <c r="V20" i="64"/>
  <c r="V21" i="64"/>
  <c r="V22" i="64"/>
  <c r="V23" i="64"/>
  <c r="V24" i="64"/>
  <c r="V25" i="64"/>
  <c r="V106" i="64"/>
  <c r="V102" i="64"/>
  <c r="V98" i="64"/>
  <c r="V94" i="64"/>
  <c r="X86" i="64"/>
  <c r="X82" i="64"/>
  <c r="X78" i="64"/>
  <c r="X74" i="64"/>
  <c r="X67" i="64"/>
  <c r="X63" i="64"/>
  <c r="X59" i="64"/>
  <c r="X55" i="64"/>
  <c r="AB47" i="64"/>
  <c r="AB43" i="64"/>
  <c r="Z36" i="64"/>
  <c r="V32" i="64"/>
  <c r="V105" i="64"/>
  <c r="V101" i="64"/>
  <c r="V97" i="64"/>
  <c r="V93" i="64"/>
  <c r="X85" i="64"/>
  <c r="X81" i="64"/>
  <c r="X77" i="64"/>
  <c r="X73" i="64"/>
  <c r="X66" i="64"/>
  <c r="X62" i="64"/>
  <c r="X58" i="64"/>
  <c r="X54" i="64"/>
  <c r="AB46" i="64"/>
  <c r="AB42" i="64"/>
  <c r="X35" i="64"/>
  <c r="V31" i="64"/>
  <c r="AB11" i="64"/>
  <c r="V104" i="64"/>
  <c r="V100" i="64"/>
  <c r="V96" i="64"/>
  <c r="V92" i="64"/>
  <c r="X84" i="64"/>
  <c r="X80" i="64"/>
  <c r="X76" i="64"/>
  <c r="X72" i="64"/>
  <c r="X65" i="64"/>
  <c r="X61" i="64"/>
  <c r="X57" i="64"/>
  <c r="V50" i="64"/>
  <c r="AB45" i="64"/>
  <c r="AB41" i="64"/>
  <c r="V34" i="64"/>
  <c r="V30" i="64"/>
  <c r="Z33" i="62" a="1"/>
  <c r="Z33" i="62" s="1"/>
  <c r="AH33" i="62" s="1"/>
  <c r="Z42" i="62" a="1"/>
  <c r="Z42" i="62" s="1"/>
  <c r="AH42" i="62" s="1"/>
  <c r="Z51" i="62" a="1"/>
  <c r="Z51" i="62" s="1"/>
  <c r="AH51" i="62" s="1"/>
  <c r="R30" i="62"/>
  <c r="W6" i="65" a="1"/>
  <c r="W6" i="65" s="1"/>
  <c r="AD6" i="65" s="1"/>
  <c r="A6" i="65" s="1"/>
  <c r="Y10" i="65"/>
  <c r="AD10" i="65" s="1"/>
  <c r="A10" i="65" s="1"/>
  <c r="I9" i="11"/>
  <c r="M1" i="67"/>
  <c r="J4" i="66" a="1"/>
  <c r="J4" i="66" s="1"/>
  <c r="D11" i="36"/>
  <c r="E11" i="36"/>
  <c r="X55" i="62"/>
  <c r="AH55" i="62" s="1"/>
  <c r="X56" i="62"/>
  <c r="AH56" i="62" s="1"/>
  <c r="X54" i="62"/>
  <c r="AH54" i="62" s="1"/>
  <c r="X46" i="62"/>
  <c r="AH46" i="62" s="1"/>
  <c r="X47" i="62"/>
  <c r="AH47" i="62" s="1"/>
  <c r="X48" i="62"/>
  <c r="AH48" i="62" s="1"/>
  <c r="X45" i="62"/>
  <c r="AH45" i="62" s="1"/>
  <c r="A85" i="63" l="1"/>
  <c r="CC85" i="63"/>
  <c r="CD85" i="63" s="1"/>
  <c r="A63" i="63"/>
  <c r="CC63" i="63"/>
  <c r="CD63" i="63" s="1"/>
  <c r="A5" i="63"/>
  <c r="CD5" i="63"/>
  <c r="CC5" i="63"/>
  <c r="A13" i="63"/>
  <c r="CC13" i="63"/>
  <c r="CD13" i="63" s="1"/>
  <c r="CC9" i="63"/>
  <c r="A9" i="63"/>
  <c r="CD9" i="63"/>
  <c r="A61" i="63"/>
  <c r="CC61" i="63"/>
  <c r="CD61" i="63" s="1"/>
  <c r="A15" i="63"/>
  <c r="CD15" i="63"/>
  <c r="CC15" i="63"/>
  <c r="CC11" i="63"/>
  <c r="CD11" i="63" s="1"/>
  <c r="A11" i="63"/>
  <c r="A73" i="63"/>
  <c r="CD73" i="63"/>
  <c r="CC73" i="63"/>
  <c r="A25" i="63"/>
  <c r="CC25" i="63"/>
  <c r="CD25" i="63" s="1"/>
  <c r="A75" i="63"/>
  <c r="CC75" i="63"/>
  <c r="CD75" i="63" s="1"/>
  <c r="CC49" i="63"/>
  <c r="A49" i="63"/>
  <c r="CD49" i="63"/>
  <c r="A27" i="63"/>
  <c r="CC27" i="63"/>
  <c r="CD27" i="63" s="1"/>
  <c r="CD51" i="63"/>
  <c r="CC51" i="63"/>
  <c r="A51" i="63"/>
  <c r="Z17" i="62" a="1"/>
  <c r="Z17" i="62" s="1"/>
  <c r="AH17" i="62" s="1"/>
  <c r="AC30" i="62"/>
  <c r="I10" i="11"/>
  <c r="M12" i="36"/>
  <c r="AH30" i="62" l="1"/>
  <c r="E12" i="36"/>
  <c r="D12" i="36"/>
  <c r="AV6" i="64" l="1"/>
  <c r="AV7" i="64"/>
  <c r="AV8" i="64"/>
  <c r="AV9" i="64"/>
  <c r="AV10" i="64"/>
  <c r="AV37" i="64"/>
  <c r="AV38" i="64"/>
  <c r="AV39" i="64"/>
  <c r="AV51" i="64"/>
  <c r="AV52" i="64"/>
  <c r="AV53" i="64"/>
  <c r="AV69" i="64"/>
  <c r="AV70" i="64"/>
  <c r="AV71" i="64"/>
  <c r="AV72" i="64"/>
  <c r="AV89" i="64"/>
  <c r="AV90" i="64"/>
  <c r="AV91" i="64"/>
  <c r="AV108" i="64"/>
  <c r="AV109" i="64"/>
  <c r="AV110" i="64"/>
  <c r="AV111" i="64"/>
  <c r="AV5" i="64"/>
  <c r="AD12" i="64"/>
  <c r="AF12" i="64"/>
  <c r="AH12" i="64"/>
  <c r="AJ12" i="64"/>
  <c r="AD13" i="64"/>
  <c r="AF13" i="64"/>
  <c r="AH13" i="64"/>
  <c r="AJ13" i="64"/>
  <c r="AD14" i="64"/>
  <c r="AF14" i="64"/>
  <c r="AH14" i="64"/>
  <c r="AJ14" i="64"/>
  <c r="AD15" i="64"/>
  <c r="AF15" i="64"/>
  <c r="AH15" i="64"/>
  <c r="AJ15" i="64"/>
  <c r="AD16" i="64"/>
  <c r="AV16" i="64" s="1"/>
  <c r="AF16" i="64"/>
  <c r="AH16" i="64"/>
  <c r="AJ16" i="64"/>
  <c r="AD17" i="64"/>
  <c r="AV17" i="64" s="1"/>
  <c r="AF17" i="64"/>
  <c r="AH17" i="64"/>
  <c r="AJ17" i="64"/>
  <c r="AD18" i="64"/>
  <c r="AV18" i="64" s="1"/>
  <c r="AF18" i="64"/>
  <c r="AH18" i="64"/>
  <c r="AJ18" i="64"/>
  <c r="AD19" i="64"/>
  <c r="AF19" i="64"/>
  <c r="AH19" i="64"/>
  <c r="AJ19" i="64"/>
  <c r="AD20" i="64"/>
  <c r="AF20" i="64"/>
  <c r="AH20" i="64"/>
  <c r="AJ20" i="64"/>
  <c r="AD21" i="64"/>
  <c r="AV21" i="64" s="1"/>
  <c r="AF21" i="64"/>
  <c r="AH21" i="64"/>
  <c r="AJ21" i="64"/>
  <c r="AD22" i="64"/>
  <c r="AV22" i="64" s="1"/>
  <c r="AF22" i="64"/>
  <c r="AH22" i="64"/>
  <c r="AJ22" i="64"/>
  <c r="AD23" i="64"/>
  <c r="AV23" i="64" s="1"/>
  <c r="AF23" i="64"/>
  <c r="AH23" i="64"/>
  <c r="AJ23" i="64"/>
  <c r="AD24" i="64"/>
  <c r="AV24" i="64" s="1"/>
  <c r="AF24" i="64"/>
  <c r="AH24" i="64"/>
  <c r="AJ24" i="64"/>
  <c r="AD25" i="64"/>
  <c r="AV25" i="64" s="1"/>
  <c r="AF25" i="64"/>
  <c r="AH25" i="64"/>
  <c r="AJ25" i="64"/>
  <c r="AD26" i="64"/>
  <c r="AV26" i="64" s="1"/>
  <c r="AF26" i="64"/>
  <c r="AH26" i="64"/>
  <c r="AJ26" i="64"/>
  <c r="AD27" i="64"/>
  <c r="AV27" i="64" s="1"/>
  <c r="AF27" i="64"/>
  <c r="AH27" i="64"/>
  <c r="AJ27" i="64"/>
  <c r="AD28" i="64"/>
  <c r="AV28" i="64" s="1"/>
  <c r="AF28" i="64"/>
  <c r="AH28" i="64"/>
  <c r="AJ28" i="64"/>
  <c r="AD29" i="64"/>
  <c r="AV29" i="64" s="1"/>
  <c r="AF29" i="64"/>
  <c r="AH29" i="64"/>
  <c r="AJ29" i="64"/>
  <c r="AD30" i="64"/>
  <c r="AV30" i="64" s="1"/>
  <c r="AF30" i="64"/>
  <c r="AH30" i="64"/>
  <c r="AJ30" i="64"/>
  <c r="AD31" i="64"/>
  <c r="AV31" i="64" s="1"/>
  <c r="AF31" i="64"/>
  <c r="AH31" i="64"/>
  <c r="AJ31" i="64"/>
  <c r="AD32" i="64"/>
  <c r="AV32" i="64" s="1"/>
  <c r="AF32" i="64"/>
  <c r="AH32" i="64"/>
  <c r="AJ32" i="64"/>
  <c r="AD33" i="64"/>
  <c r="AV33" i="64" s="1"/>
  <c r="AF33" i="64"/>
  <c r="AH33" i="64"/>
  <c r="AJ33" i="64"/>
  <c r="AD34" i="64"/>
  <c r="AV34" i="64" s="1"/>
  <c r="AF34" i="64"/>
  <c r="AH34" i="64"/>
  <c r="AD35" i="64"/>
  <c r="AF35" i="64"/>
  <c r="AH35" i="64"/>
  <c r="AD36" i="64"/>
  <c r="AF36" i="64"/>
  <c r="AH36" i="64"/>
  <c r="AD40" i="64"/>
  <c r="AF40" i="64"/>
  <c r="AH40" i="64"/>
  <c r="AJ40" i="64"/>
  <c r="AD41" i="64"/>
  <c r="AF41" i="64"/>
  <c r="AH41" i="64"/>
  <c r="AJ41" i="64"/>
  <c r="AD42" i="64"/>
  <c r="AF42" i="64"/>
  <c r="AH42" i="64"/>
  <c r="AJ42" i="64"/>
  <c r="AD43" i="64"/>
  <c r="AF43" i="64"/>
  <c r="AH43" i="64"/>
  <c r="AJ43" i="64"/>
  <c r="AD44" i="64"/>
  <c r="AF44" i="64"/>
  <c r="AH44" i="64"/>
  <c r="AJ44" i="64"/>
  <c r="AD45" i="64"/>
  <c r="AF45" i="64"/>
  <c r="AH45" i="64"/>
  <c r="AJ45" i="64"/>
  <c r="AD46" i="64"/>
  <c r="AF46" i="64"/>
  <c r="AH46" i="64"/>
  <c r="AJ46" i="64"/>
  <c r="AD47" i="64"/>
  <c r="AF47" i="64"/>
  <c r="AH47" i="64"/>
  <c r="AJ47" i="64"/>
  <c r="AD48" i="64"/>
  <c r="AF48" i="64"/>
  <c r="AH48" i="64"/>
  <c r="AJ48" i="64"/>
  <c r="AD49" i="64"/>
  <c r="AF49" i="64"/>
  <c r="AH49" i="64"/>
  <c r="AV49" i="64" s="1"/>
  <c r="AD50" i="64"/>
  <c r="AV50" i="64" s="1"/>
  <c r="AF50" i="64"/>
  <c r="AH50" i="64"/>
  <c r="AD54" i="64"/>
  <c r="AF54" i="64"/>
  <c r="AH54" i="64"/>
  <c r="AJ54" i="64"/>
  <c r="AD55" i="64"/>
  <c r="AF55" i="64"/>
  <c r="AH55" i="64"/>
  <c r="AJ55" i="64"/>
  <c r="AD56" i="64"/>
  <c r="AF56" i="64"/>
  <c r="AH56" i="64"/>
  <c r="AJ56" i="64"/>
  <c r="AD57" i="64"/>
  <c r="AF57" i="64"/>
  <c r="AH57" i="64"/>
  <c r="AJ57" i="64"/>
  <c r="AD58" i="64"/>
  <c r="AF58" i="64"/>
  <c r="AH58" i="64"/>
  <c r="AJ58" i="64"/>
  <c r="AD59" i="64"/>
  <c r="AF59" i="64"/>
  <c r="AH59" i="64"/>
  <c r="AJ59" i="64"/>
  <c r="AD60" i="64"/>
  <c r="AF60" i="64"/>
  <c r="AH60" i="64"/>
  <c r="AJ60" i="64"/>
  <c r="AD61" i="64"/>
  <c r="AF61" i="64"/>
  <c r="AV61" i="64" s="1"/>
  <c r="AH61" i="64"/>
  <c r="AJ61" i="64"/>
  <c r="AD62" i="64"/>
  <c r="AF62" i="64"/>
  <c r="AH62" i="64"/>
  <c r="AJ62" i="64"/>
  <c r="AD63" i="64"/>
  <c r="AF63" i="64"/>
  <c r="AH63" i="64"/>
  <c r="AJ63" i="64"/>
  <c r="AD64" i="64"/>
  <c r="AF64" i="64"/>
  <c r="AH64" i="64"/>
  <c r="AJ64" i="64"/>
  <c r="AD65" i="64"/>
  <c r="AF65" i="64"/>
  <c r="AV65" i="64" s="1"/>
  <c r="AH65" i="64"/>
  <c r="AJ65" i="64"/>
  <c r="AD66" i="64"/>
  <c r="AF66" i="64"/>
  <c r="AH66" i="64"/>
  <c r="AJ66" i="64"/>
  <c r="AD67" i="64"/>
  <c r="AF67" i="64"/>
  <c r="AH67" i="64"/>
  <c r="AJ67" i="64"/>
  <c r="AD68" i="64"/>
  <c r="AF68" i="64"/>
  <c r="AH68" i="64"/>
  <c r="AJ68" i="64"/>
  <c r="AD73" i="64"/>
  <c r="AF73" i="64"/>
  <c r="AV73" i="64" s="1"/>
  <c r="AH73" i="64"/>
  <c r="AJ73" i="64"/>
  <c r="AD74" i="64"/>
  <c r="AF74" i="64"/>
  <c r="AH74" i="64"/>
  <c r="AJ74" i="64"/>
  <c r="AD75" i="64"/>
  <c r="AF75" i="64"/>
  <c r="AH75" i="64"/>
  <c r="AJ75" i="64"/>
  <c r="AD76" i="64"/>
  <c r="AF76" i="64"/>
  <c r="AH76" i="64"/>
  <c r="AJ76" i="64"/>
  <c r="AD77" i="64"/>
  <c r="AF77" i="64"/>
  <c r="AV77" i="64" s="1"/>
  <c r="AH77" i="64"/>
  <c r="AJ77" i="64"/>
  <c r="AD78" i="64"/>
  <c r="AF78" i="64"/>
  <c r="AH78" i="64"/>
  <c r="AJ78" i="64"/>
  <c r="AD79" i="64"/>
  <c r="AF79" i="64"/>
  <c r="AH79" i="64"/>
  <c r="AJ79" i="64"/>
  <c r="AD80" i="64"/>
  <c r="AF80" i="64"/>
  <c r="AH80" i="64"/>
  <c r="AJ80" i="64"/>
  <c r="AD81" i="64"/>
  <c r="AF81" i="64"/>
  <c r="AV81" i="64" s="1"/>
  <c r="AH81" i="64"/>
  <c r="AJ81" i="64"/>
  <c r="AD82" i="64"/>
  <c r="AF82" i="64"/>
  <c r="AH82" i="64"/>
  <c r="AJ82" i="64"/>
  <c r="AD83" i="64"/>
  <c r="AF83" i="64"/>
  <c r="AH83" i="64"/>
  <c r="AJ83" i="64"/>
  <c r="AD84" i="64"/>
  <c r="AF84" i="64"/>
  <c r="AH84" i="64"/>
  <c r="AJ84" i="64"/>
  <c r="AD85" i="64"/>
  <c r="AF85" i="64"/>
  <c r="AV85" i="64" s="1"/>
  <c r="AH85" i="64"/>
  <c r="AJ85" i="64"/>
  <c r="AD86" i="64"/>
  <c r="AF86" i="64"/>
  <c r="AH86" i="64"/>
  <c r="AD87" i="64"/>
  <c r="AF87" i="64"/>
  <c r="AH87" i="64"/>
  <c r="AD88" i="64"/>
  <c r="AF88" i="64"/>
  <c r="AH88" i="64"/>
  <c r="AV88" i="64" s="1"/>
  <c r="AD92" i="64"/>
  <c r="AV92" i="64" s="1"/>
  <c r="AF92" i="64"/>
  <c r="AH92" i="64"/>
  <c r="AJ92" i="64"/>
  <c r="AD93" i="64"/>
  <c r="AV93" i="64" s="1"/>
  <c r="AF93" i="64"/>
  <c r="AH93" i="64"/>
  <c r="AJ93" i="64"/>
  <c r="AD94" i="64"/>
  <c r="AV94" i="64" s="1"/>
  <c r="AF94" i="64"/>
  <c r="AH94" i="64"/>
  <c r="AJ94" i="64"/>
  <c r="AD95" i="64"/>
  <c r="AV95" i="64" s="1"/>
  <c r="AF95" i="64"/>
  <c r="AH95" i="64"/>
  <c r="AJ95" i="64"/>
  <c r="AD96" i="64"/>
  <c r="AV96" i="64" s="1"/>
  <c r="AF96" i="64"/>
  <c r="AH96" i="64"/>
  <c r="AJ96" i="64"/>
  <c r="AD97" i="64"/>
  <c r="AV97" i="64" s="1"/>
  <c r="AF97" i="64"/>
  <c r="AH97" i="64"/>
  <c r="AJ97" i="64"/>
  <c r="AD98" i="64"/>
  <c r="AV98" i="64" s="1"/>
  <c r="AF98" i="64"/>
  <c r="AH98" i="64"/>
  <c r="AJ98" i="64"/>
  <c r="AD99" i="64"/>
  <c r="AV99" i="64" s="1"/>
  <c r="AF99" i="64"/>
  <c r="AH99" i="64"/>
  <c r="AJ99" i="64"/>
  <c r="AD100" i="64"/>
  <c r="AV100" i="64" s="1"/>
  <c r="AF100" i="64"/>
  <c r="AH100" i="64"/>
  <c r="AJ100" i="64"/>
  <c r="AD101" i="64"/>
  <c r="AV101" i="64" s="1"/>
  <c r="AF101" i="64"/>
  <c r="AH101" i="64"/>
  <c r="AJ101" i="64"/>
  <c r="AD102" i="64"/>
  <c r="AV102" i="64" s="1"/>
  <c r="AF102" i="64"/>
  <c r="AH102" i="64"/>
  <c r="AJ102" i="64"/>
  <c r="AD103" i="64"/>
  <c r="AV103" i="64" s="1"/>
  <c r="AF103" i="64"/>
  <c r="AH103" i="64"/>
  <c r="AJ103" i="64"/>
  <c r="AD104" i="64"/>
  <c r="AV104" i="64" s="1"/>
  <c r="AF104" i="64"/>
  <c r="AH104" i="64"/>
  <c r="AJ104" i="64"/>
  <c r="AD105" i="64"/>
  <c r="AV105" i="64" s="1"/>
  <c r="AF105" i="64"/>
  <c r="AH105" i="64"/>
  <c r="AJ105" i="64"/>
  <c r="AD106" i="64"/>
  <c r="AV106" i="64" s="1"/>
  <c r="AF106" i="64"/>
  <c r="AH106" i="64"/>
  <c r="AJ106" i="64"/>
  <c r="AD107" i="64"/>
  <c r="AV107" i="64" s="1"/>
  <c r="AF107" i="64"/>
  <c r="AH107" i="64"/>
  <c r="AJ107" i="64"/>
  <c r="AF11" i="64"/>
  <c r="AH11" i="64"/>
  <c r="AJ11" i="64"/>
  <c r="AD11" i="64"/>
  <c r="A90" i="67"/>
  <c r="A89" i="67"/>
  <c r="A83" i="67"/>
  <c r="A82" i="67"/>
  <c r="A68" i="67"/>
  <c r="A67" i="67"/>
  <c r="A50" i="67"/>
  <c r="A49" i="67"/>
  <c r="D30" i="62"/>
  <c r="F49" i="62"/>
  <c r="X49" i="62" s="1" a="1"/>
  <c r="X49" i="62" s="1"/>
  <c r="AH49" i="62" s="1"/>
  <c r="F57" i="62"/>
  <c r="X57" i="62" s="1" a="1"/>
  <c r="X57" i="62" s="1"/>
  <c r="U24" i="62"/>
  <c r="U25" i="62"/>
  <c r="U26" i="62"/>
  <c r="U27" i="62"/>
  <c r="U28" i="62"/>
  <c r="U29" i="62"/>
  <c r="U30" i="62"/>
  <c r="U22" i="62"/>
  <c r="U23" i="62"/>
  <c r="BC84" i="63"/>
  <c r="BB84" i="63"/>
  <c r="BA84" i="63"/>
  <c r="AZ84" i="63"/>
  <c r="AY84" i="63"/>
  <c r="AX84" i="63"/>
  <c r="AW84" i="63"/>
  <c r="AV84" i="63"/>
  <c r="AU84" i="63"/>
  <c r="AS84" i="63"/>
  <c r="G84" i="63"/>
  <c r="BC83" i="63"/>
  <c r="BB83" i="63"/>
  <c r="BA83" i="63"/>
  <c r="AZ83" i="63"/>
  <c r="AY83" i="63"/>
  <c r="AX83" i="63"/>
  <c r="AW83" i="63"/>
  <c r="AV83" i="63"/>
  <c r="AU83" i="63"/>
  <c r="AS83" i="63"/>
  <c r="G83" i="63"/>
  <c r="BC82" i="63"/>
  <c r="BB82" i="63"/>
  <c r="BA82" i="63"/>
  <c r="AZ82" i="63"/>
  <c r="AY82" i="63"/>
  <c r="AX82" i="63"/>
  <c r="AW82" i="63"/>
  <c r="AV82" i="63"/>
  <c r="AU82" i="63"/>
  <c r="AS82" i="63"/>
  <c r="G82" i="63"/>
  <c r="AT82" i="63" s="1"/>
  <c r="BC81" i="63"/>
  <c r="BB81" i="63"/>
  <c r="BA81" i="63"/>
  <c r="AZ81" i="63"/>
  <c r="AY81" i="63"/>
  <c r="AX81" i="63"/>
  <c r="AW81" i="63"/>
  <c r="AV81" i="63"/>
  <c r="AU81" i="63"/>
  <c r="AS81" i="63"/>
  <c r="G81" i="63"/>
  <c r="BC80" i="63"/>
  <c r="BB80" i="63"/>
  <c r="BA80" i="63"/>
  <c r="AZ80" i="63"/>
  <c r="AY80" i="63"/>
  <c r="AX80" i="63"/>
  <c r="AW80" i="63"/>
  <c r="AV80" i="63"/>
  <c r="AU80" i="63"/>
  <c r="AS80" i="63"/>
  <c r="G80" i="63"/>
  <c r="AT80" i="63" s="1"/>
  <c r="BC79" i="63"/>
  <c r="BB79" i="63"/>
  <c r="BA79" i="63"/>
  <c r="AZ79" i="63"/>
  <c r="AY79" i="63"/>
  <c r="AX79" i="63"/>
  <c r="AW79" i="63"/>
  <c r="AV79" i="63"/>
  <c r="AU79" i="63"/>
  <c r="AS79" i="63"/>
  <c r="G79" i="63"/>
  <c r="AT79" i="63" s="1"/>
  <c r="BC78" i="63"/>
  <c r="BB78" i="63"/>
  <c r="BA78" i="63"/>
  <c r="AZ78" i="63"/>
  <c r="AY78" i="63"/>
  <c r="AX78" i="63"/>
  <c r="AW78" i="63"/>
  <c r="AV78" i="63"/>
  <c r="AU78" i="63"/>
  <c r="AS78" i="63"/>
  <c r="G78" i="63"/>
  <c r="AT78" i="63" s="1"/>
  <c r="BC77" i="63"/>
  <c r="BB77" i="63"/>
  <c r="BA77" i="63"/>
  <c r="AZ77" i="63"/>
  <c r="AY77" i="63"/>
  <c r="AX77" i="63"/>
  <c r="AW77" i="63"/>
  <c r="AV77" i="63"/>
  <c r="AU77" i="63"/>
  <c r="AS77" i="63"/>
  <c r="G77" i="63"/>
  <c r="AR76" i="63"/>
  <c r="AF76" i="63"/>
  <c r="P76" i="63"/>
  <c r="O76" i="63"/>
  <c r="N76" i="63"/>
  <c r="M76" i="63"/>
  <c r="L76" i="63"/>
  <c r="K76" i="63"/>
  <c r="J76" i="63"/>
  <c r="I76" i="63"/>
  <c r="H76" i="63"/>
  <c r="F76" i="63"/>
  <c r="BC72" i="63"/>
  <c r="BB72" i="63"/>
  <c r="BA72" i="63"/>
  <c r="AZ72" i="63"/>
  <c r="AY72" i="63"/>
  <c r="AX72" i="63"/>
  <c r="AW72" i="63"/>
  <c r="AV72" i="63"/>
  <c r="AU72" i="63"/>
  <c r="AS72" i="63"/>
  <c r="G72" i="63"/>
  <c r="BC71" i="63"/>
  <c r="BB71" i="63"/>
  <c r="BA71" i="63"/>
  <c r="AZ71" i="63"/>
  <c r="AY71" i="63"/>
  <c r="AX71" i="63"/>
  <c r="AW71" i="63"/>
  <c r="AV71" i="63"/>
  <c r="AU71" i="63"/>
  <c r="AS71" i="63"/>
  <c r="G71" i="63"/>
  <c r="BC70" i="63"/>
  <c r="BB70" i="63"/>
  <c r="BA70" i="63"/>
  <c r="AZ70" i="63"/>
  <c r="AY70" i="63"/>
  <c r="AX70" i="63"/>
  <c r="AW70" i="63"/>
  <c r="AV70" i="63"/>
  <c r="AU70" i="63"/>
  <c r="AS70" i="63"/>
  <c r="G70" i="63"/>
  <c r="AT70" i="63" s="1"/>
  <c r="BC69" i="63"/>
  <c r="BB69" i="63"/>
  <c r="BA69" i="63"/>
  <c r="AZ69" i="63"/>
  <c r="AY69" i="63"/>
  <c r="AX69" i="63"/>
  <c r="AW69" i="63"/>
  <c r="AV69" i="63"/>
  <c r="AU69" i="63"/>
  <c r="AS69" i="63"/>
  <c r="G69" i="63"/>
  <c r="AT69" i="63" s="1"/>
  <c r="BC68" i="63"/>
  <c r="BB68" i="63"/>
  <c r="BA68" i="63"/>
  <c r="AZ68" i="63"/>
  <c r="AY68" i="63"/>
  <c r="AX68" i="63"/>
  <c r="AW68" i="63"/>
  <c r="AV68" i="63"/>
  <c r="AU68" i="63"/>
  <c r="AS68" i="63"/>
  <c r="G68" i="63"/>
  <c r="BC67" i="63"/>
  <c r="BB67" i="63"/>
  <c r="BA67" i="63"/>
  <c r="AZ67" i="63"/>
  <c r="AY67" i="63"/>
  <c r="AX67" i="63"/>
  <c r="AW67" i="63"/>
  <c r="AV67" i="63"/>
  <c r="AU67" i="63"/>
  <c r="AS67" i="63"/>
  <c r="G67" i="63"/>
  <c r="BC66" i="63"/>
  <c r="BB66" i="63"/>
  <c r="BA66" i="63"/>
  <c r="AZ66" i="63"/>
  <c r="AY66" i="63"/>
  <c r="AX66" i="63"/>
  <c r="AW66" i="63"/>
  <c r="AV66" i="63"/>
  <c r="AU66" i="63"/>
  <c r="AS66" i="63"/>
  <c r="G66" i="63"/>
  <c r="AT66" i="63" s="1"/>
  <c r="BC65" i="63"/>
  <c r="BB65" i="63"/>
  <c r="BA65" i="63"/>
  <c r="AZ65" i="63"/>
  <c r="AY65" i="63"/>
  <c r="AX65" i="63"/>
  <c r="AW65" i="63"/>
  <c r="AV65" i="63"/>
  <c r="AU65" i="63"/>
  <c r="AS65" i="63"/>
  <c r="G65" i="63"/>
  <c r="AR64" i="63"/>
  <c r="AF64" i="63"/>
  <c r="P64" i="63"/>
  <c r="O64" i="63"/>
  <c r="N64" i="63"/>
  <c r="M64" i="63"/>
  <c r="L64" i="63"/>
  <c r="K64" i="63"/>
  <c r="J64" i="63"/>
  <c r="I64" i="63"/>
  <c r="H64" i="63"/>
  <c r="F64" i="63"/>
  <c r="BC60" i="63"/>
  <c r="BB60" i="63"/>
  <c r="BA60" i="63"/>
  <c r="AZ60" i="63"/>
  <c r="AY60" i="63"/>
  <c r="AX60" i="63"/>
  <c r="AW60" i="63"/>
  <c r="AV60" i="63"/>
  <c r="AU60" i="63"/>
  <c r="AS60" i="63"/>
  <c r="G60" i="63"/>
  <c r="BC59" i="63"/>
  <c r="BB59" i="63"/>
  <c r="BA59" i="63"/>
  <c r="AZ59" i="63"/>
  <c r="AY59" i="63"/>
  <c r="AX59" i="63"/>
  <c r="AW59" i="63"/>
  <c r="AV59" i="63"/>
  <c r="AU59" i="63"/>
  <c r="AS59" i="63"/>
  <c r="G59" i="63"/>
  <c r="BC58" i="63"/>
  <c r="BB58" i="63"/>
  <c r="BA58" i="63"/>
  <c r="AZ58" i="63"/>
  <c r="AY58" i="63"/>
  <c r="AX58" i="63"/>
  <c r="AW58" i="63"/>
  <c r="AV58" i="63"/>
  <c r="AU58" i="63"/>
  <c r="AS58" i="63"/>
  <c r="G58" i="63"/>
  <c r="BC57" i="63"/>
  <c r="BB57" i="63"/>
  <c r="BA57" i="63"/>
  <c r="AZ57" i="63"/>
  <c r="AY57" i="63"/>
  <c r="AX57" i="63"/>
  <c r="AW57" i="63"/>
  <c r="AV57" i="63"/>
  <c r="AU57" i="63"/>
  <c r="AS57" i="63"/>
  <c r="G57" i="63"/>
  <c r="BC56" i="63"/>
  <c r="BB56" i="63"/>
  <c r="BA56" i="63"/>
  <c r="AZ56" i="63"/>
  <c r="AY56" i="63"/>
  <c r="AX56" i="63"/>
  <c r="AW56" i="63"/>
  <c r="AV56" i="63"/>
  <c r="AU56" i="63"/>
  <c r="AS56" i="63"/>
  <c r="G56" i="63"/>
  <c r="AT56" i="63" s="1"/>
  <c r="BC55" i="63"/>
  <c r="BB55" i="63"/>
  <c r="BA55" i="63"/>
  <c r="AZ55" i="63"/>
  <c r="AY55" i="63"/>
  <c r="AX55" i="63"/>
  <c r="AW55" i="63"/>
  <c r="AV55" i="63"/>
  <c r="AU55" i="63"/>
  <c r="AS55" i="63"/>
  <c r="G55" i="63"/>
  <c r="BC54" i="63"/>
  <c r="BB54" i="63"/>
  <c r="BA54" i="63"/>
  <c r="AZ54" i="63"/>
  <c r="AY54" i="63"/>
  <c r="AX54" i="63"/>
  <c r="AW54" i="63"/>
  <c r="AV54" i="63"/>
  <c r="AU54" i="63"/>
  <c r="AS54" i="63"/>
  <c r="G54" i="63"/>
  <c r="AT54" i="63" s="1"/>
  <c r="BC53" i="63"/>
  <c r="BB53" i="63"/>
  <c r="BA53" i="63"/>
  <c r="AZ53" i="63"/>
  <c r="AY53" i="63"/>
  <c r="AX53" i="63"/>
  <c r="AW53" i="63"/>
  <c r="AV53" i="63"/>
  <c r="AU53" i="63"/>
  <c r="AS53" i="63"/>
  <c r="G53" i="63"/>
  <c r="AR52" i="63"/>
  <c r="AF52" i="63"/>
  <c r="P52" i="63"/>
  <c r="O52" i="63"/>
  <c r="N52" i="63"/>
  <c r="M52" i="63"/>
  <c r="L52" i="63"/>
  <c r="K52" i="63"/>
  <c r="J52" i="63"/>
  <c r="I52" i="63"/>
  <c r="H52" i="63"/>
  <c r="F52" i="63"/>
  <c r="BC12" i="63"/>
  <c r="BB12" i="63"/>
  <c r="BA12" i="63"/>
  <c r="AZ12" i="63"/>
  <c r="AY12" i="63"/>
  <c r="AX12" i="63"/>
  <c r="AW12" i="63"/>
  <c r="AV12" i="63"/>
  <c r="AU12" i="63"/>
  <c r="AR12" i="63"/>
  <c r="G12" i="63"/>
  <c r="AL12" i="63" s="1"/>
  <c r="BC48" i="63"/>
  <c r="BB48" i="63"/>
  <c r="BA48" i="63"/>
  <c r="AZ48" i="63"/>
  <c r="AY48" i="63"/>
  <c r="AX48" i="63"/>
  <c r="AW48" i="63"/>
  <c r="AV48" i="63"/>
  <c r="AU48" i="63"/>
  <c r="AS48" i="63"/>
  <c r="G48" i="63"/>
  <c r="BC47" i="63"/>
  <c r="BB47" i="63"/>
  <c r="BA47" i="63"/>
  <c r="AZ47" i="63"/>
  <c r="AY47" i="63"/>
  <c r="AX47" i="63"/>
  <c r="AW47" i="63"/>
  <c r="AV47" i="63"/>
  <c r="AU47" i="63"/>
  <c r="AS47" i="63"/>
  <c r="G47" i="63"/>
  <c r="AT47" i="63" s="1"/>
  <c r="BC46" i="63"/>
  <c r="BB46" i="63"/>
  <c r="BA46" i="63"/>
  <c r="AZ46" i="63"/>
  <c r="AY46" i="63"/>
  <c r="AX46" i="63"/>
  <c r="AW46" i="63"/>
  <c r="AV46" i="63"/>
  <c r="AU46" i="63"/>
  <c r="AS46" i="63"/>
  <c r="G46" i="63"/>
  <c r="AT46" i="63" s="1"/>
  <c r="BC45" i="63"/>
  <c r="BB45" i="63"/>
  <c r="BA45" i="63"/>
  <c r="AZ45" i="63"/>
  <c r="AY45" i="63"/>
  <c r="AX45" i="63"/>
  <c r="AW45" i="63"/>
  <c r="AV45" i="63"/>
  <c r="AU45" i="63"/>
  <c r="AS45" i="63"/>
  <c r="G45" i="63"/>
  <c r="AT45" i="63" s="1"/>
  <c r="BC44" i="63"/>
  <c r="BB44" i="63"/>
  <c r="BA44" i="63"/>
  <c r="AZ44" i="63"/>
  <c r="AY44" i="63"/>
  <c r="AX44" i="63"/>
  <c r="AW44" i="63"/>
  <c r="AV44" i="63"/>
  <c r="AU44" i="63"/>
  <c r="AS44" i="63"/>
  <c r="G44" i="63"/>
  <c r="AT44" i="63" s="1"/>
  <c r="BC43" i="63"/>
  <c r="BB43" i="63"/>
  <c r="BA43" i="63"/>
  <c r="AZ43" i="63"/>
  <c r="AY43" i="63"/>
  <c r="AX43" i="63"/>
  <c r="AW43" i="63"/>
  <c r="AV43" i="63"/>
  <c r="AU43" i="63"/>
  <c r="AS43" i="63"/>
  <c r="G43" i="63"/>
  <c r="AT43" i="63" s="1"/>
  <c r="BC42" i="63"/>
  <c r="BB42" i="63"/>
  <c r="BA42" i="63"/>
  <c r="AZ42" i="63"/>
  <c r="AY42" i="63"/>
  <c r="AX42" i="63"/>
  <c r="AW42" i="63"/>
  <c r="AV42" i="63"/>
  <c r="AU42" i="63"/>
  <c r="AS42" i="63"/>
  <c r="G42" i="63"/>
  <c r="AT42" i="63" s="1"/>
  <c r="BC41" i="63"/>
  <c r="BB41" i="63"/>
  <c r="BA41" i="63"/>
  <c r="AZ41" i="63"/>
  <c r="AY41" i="63"/>
  <c r="AX41" i="63"/>
  <c r="AW41" i="63"/>
  <c r="AV41" i="63"/>
  <c r="AU41" i="63"/>
  <c r="AS41" i="63"/>
  <c r="G41" i="63"/>
  <c r="AR40" i="63"/>
  <c r="AF40" i="63"/>
  <c r="P40" i="63"/>
  <c r="O40" i="63"/>
  <c r="N40" i="63"/>
  <c r="M40" i="63"/>
  <c r="L40" i="63"/>
  <c r="K40" i="63"/>
  <c r="J40" i="63"/>
  <c r="I40" i="63"/>
  <c r="H40" i="63"/>
  <c r="F40" i="63"/>
  <c r="BC36" i="63"/>
  <c r="BB36" i="63"/>
  <c r="BA36" i="63"/>
  <c r="AZ36" i="63"/>
  <c r="AY36" i="63"/>
  <c r="AX36" i="63"/>
  <c r="AW36" i="63"/>
  <c r="AV36" i="63"/>
  <c r="AU36" i="63"/>
  <c r="AS36" i="63"/>
  <c r="G36" i="63"/>
  <c r="BC35" i="63"/>
  <c r="BB35" i="63"/>
  <c r="BA35" i="63"/>
  <c r="AZ35" i="63"/>
  <c r="AY35" i="63"/>
  <c r="AX35" i="63"/>
  <c r="AW35" i="63"/>
  <c r="AV35" i="63"/>
  <c r="AU35" i="63"/>
  <c r="AS35" i="63"/>
  <c r="G35" i="63"/>
  <c r="BC34" i="63"/>
  <c r="BB34" i="63"/>
  <c r="BA34" i="63"/>
  <c r="AZ34" i="63"/>
  <c r="AY34" i="63"/>
  <c r="AX34" i="63"/>
  <c r="AW34" i="63"/>
  <c r="AV34" i="63"/>
  <c r="AU34" i="63"/>
  <c r="AS34" i="63"/>
  <c r="G34" i="63"/>
  <c r="AT34" i="63" s="1"/>
  <c r="BC33" i="63"/>
  <c r="BB33" i="63"/>
  <c r="BA33" i="63"/>
  <c r="AZ33" i="63"/>
  <c r="AY33" i="63"/>
  <c r="AX33" i="63"/>
  <c r="AW33" i="63"/>
  <c r="AV33" i="63"/>
  <c r="AU33" i="63"/>
  <c r="AS33" i="63"/>
  <c r="G33" i="63"/>
  <c r="AT33" i="63" s="1"/>
  <c r="BC32" i="63"/>
  <c r="BB32" i="63"/>
  <c r="BA32" i="63"/>
  <c r="AZ32" i="63"/>
  <c r="AY32" i="63"/>
  <c r="AX32" i="63"/>
  <c r="AW32" i="63"/>
  <c r="AV32" i="63"/>
  <c r="AU32" i="63"/>
  <c r="AS32" i="63"/>
  <c r="G32" i="63"/>
  <c r="AT32" i="63" s="1"/>
  <c r="BC31" i="63"/>
  <c r="BB31" i="63"/>
  <c r="BA31" i="63"/>
  <c r="AZ31" i="63"/>
  <c r="AY31" i="63"/>
  <c r="AX31" i="63"/>
  <c r="AW31" i="63"/>
  <c r="AV31" i="63"/>
  <c r="AU31" i="63"/>
  <c r="AS31" i="63"/>
  <c r="G31" i="63"/>
  <c r="AT31" i="63" s="1"/>
  <c r="BC30" i="63"/>
  <c r="BB30" i="63"/>
  <c r="BA30" i="63"/>
  <c r="AZ30" i="63"/>
  <c r="AY30" i="63"/>
  <c r="AX30" i="63"/>
  <c r="AW30" i="63"/>
  <c r="AV30" i="63"/>
  <c r="AU30" i="63"/>
  <c r="AS30" i="63"/>
  <c r="G30" i="63"/>
  <c r="AT30" i="63" s="1"/>
  <c r="BC29" i="63"/>
  <c r="BB29" i="63"/>
  <c r="BA29" i="63"/>
  <c r="AZ29" i="63"/>
  <c r="AY29" i="63"/>
  <c r="AX29" i="63"/>
  <c r="AW29" i="63"/>
  <c r="AV29" i="63"/>
  <c r="AU29" i="63"/>
  <c r="AS29" i="63"/>
  <c r="G29" i="63"/>
  <c r="AG29" i="63" s="1"/>
  <c r="AR28" i="63"/>
  <c r="AF28" i="63"/>
  <c r="P28" i="63"/>
  <c r="O28" i="63"/>
  <c r="N28" i="63"/>
  <c r="M28" i="63"/>
  <c r="L28" i="63"/>
  <c r="K28" i="63"/>
  <c r="J28" i="63"/>
  <c r="I28" i="63"/>
  <c r="H28" i="63"/>
  <c r="F28" i="63"/>
  <c r="C4" i="28"/>
  <c r="AV20" i="64" l="1"/>
  <c r="AV19" i="64"/>
  <c r="AH57" i="62"/>
  <c r="J4" i="62" a="1"/>
  <c r="J4" i="62" s="1"/>
  <c r="AN12" i="63"/>
  <c r="AQ12" i="63"/>
  <c r="CA12" i="63" s="1"/>
  <c r="AT12" i="63"/>
  <c r="BX12" i="63"/>
  <c r="BT12" i="63"/>
  <c r="BS12" i="63"/>
  <c r="BU12" i="63"/>
  <c r="BV12" i="63"/>
  <c r="BY12" i="63"/>
  <c r="BW12" i="63"/>
  <c r="G52" i="63"/>
  <c r="AJ53" i="63" s="1"/>
  <c r="AT77" i="63"/>
  <c r="AS76" i="63"/>
  <c r="BQ29" i="63"/>
  <c r="AS40" i="63"/>
  <c r="AS52" i="63"/>
  <c r="AS64" i="63"/>
  <c r="BP40" i="63"/>
  <c r="BP52" i="63"/>
  <c r="BP64" i="63"/>
  <c r="BP76" i="63"/>
  <c r="BZ12" i="63"/>
  <c r="BP12" i="63"/>
  <c r="AS28" i="63"/>
  <c r="BP28" i="63"/>
  <c r="Y11" i="65"/>
  <c r="I4" i="65"/>
  <c r="I1" i="65" s="1"/>
  <c r="Z9" i="65"/>
  <c r="AD9" i="65" s="1"/>
  <c r="A9" i="65" s="1"/>
  <c r="G64" i="63"/>
  <c r="AJ65" i="63" s="1"/>
  <c r="AV15" i="64"/>
  <c r="AV14" i="64"/>
  <c r="AV11" i="64"/>
  <c r="AV86" i="64"/>
  <c r="AV84" i="64"/>
  <c r="AV83" i="64"/>
  <c r="AV82" i="64"/>
  <c r="AV80" i="64"/>
  <c r="AV79" i="64"/>
  <c r="AV78" i="64"/>
  <c r="AV76" i="64"/>
  <c r="AV75" i="64"/>
  <c r="AV74" i="64"/>
  <c r="AV68" i="64"/>
  <c r="AV67" i="64"/>
  <c r="AV66" i="64"/>
  <c r="AV64" i="64"/>
  <c r="AV63" i="64"/>
  <c r="AV62" i="64"/>
  <c r="AV60" i="64"/>
  <c r="AV59" i="64"/>
  <c r="AV58" i="64"/>
  <c r="AV57" i="64"/>
  <c r="AV56" i="64"/>
  <c r="AV55" i="64"/>
  <c r="AV54" i="64"/>
  <c r="AV48" i="64"/>
  <c r="AV45" i="64"/>
  <c r="AV44" i="64"/>
  <c r="AV41" i="64"/>
  <c r="AV40" i="64"/>
  <c r="AV36" i="64"/>
  <c r="AV35" i="64"/>
  <c r="AV87" i="64"/>
  <c r="AV47" i="64"/>
  <c r="AV46" i="64"/>
  <c r="AV43" i="64"/>
  <c r="AV42" i="64"/>
  <c r="AV13" i="64"/>
  <c r="L4" i="64" a="1"/>
  <c r="L4" i="64" s="1"/>
  <c r="K1" i="64" s="1"/>
  <c r="AV12" i="64"/>
  <c r="AT81" i="63"/>
  <c r="AT83" i="63"/>
  <c r="AT84" i="63"/>
  <c r="G76" i="63"/>
  <c r="AG77" i="63" s="1"/>
  <c r="AT67" i="63"/>
  <c r="AT68" i="63"/>
  <c r="AT71" i="63"/>
  <c r="AT72" i="63"/>
  <c r="AT65" i="63"/>
  <c r="AT53" i="63"/>
  <c r="AT55" i="63"/>
  <c r="AT58" i="63"/>
  <c r="AT59" i="63"/>
  <c r="AT60" i="63"/>
  <c r="AT57" i="63"/>
  <c r="G40" i="63"/>
  <c r="AJ41" i="63" s="1"/>
  <c r="G28" i="63"/>
  <c r="BQ12" i="63"/>
  <c r="AT41" i="63"/>
  <c r="AT48" i="63"/>
  <c r="AT35" i="63"/>
  <c r="AT36" i="63"/>
  <c r="AT29" i="63"/>
  <c r="AG65" i="63" l="1"/>
  <c r="BQ65" i="63" s="1"/>
  <c r="AG53" i="63"/>
  <c r="BQ53" i="63" s="1"/>
  <c r="AG41" i="63"/>
  <c r="BQ41" i="63" s="1"/>
  <c r="AJ77" i="63"/>
  <c r="AJ71" i="63"/>
  <c r="AG72" i="63"/>
  <c r="BQ72" i="63" s="1"/>
  <c r="AJ72" i="63"/>
  <c r="AG66" i="63"/>
  <c r="BQ66" i="63" s="1"/>
  <c r="AJ66" i="63"/>
  <c r="AG67" i="63"/>
  <c r="BQ67" i="63" s="1"/>
  <c r="AJ67" i="63"/>
  <c r="AG68" i="63"/>
  <c r="BQ68" i="63" s="1"/>
  <c r="AJ68" i="63"/>
  <c r="AG69" i="63"/>
  <c r="BQ69" i="63" s="1"/>
  <c r="AJ69" i="63"/>
  <c r="AG70" i="63"/>
  <c r="BQ70" i="63" s="1"/>
  <c r="AJ70" i="63"/>
  <c r="AG71" i="63"/>
  <c r="BQ71" i="63" s="1"/>
  <c r="AT64" i="63"/>
  <c r="AO54" i="63"/>
  <c r="AK58" i="63"/>
  <c r="AJ59" i="63"/>
  <c r="AG60" i="63"/>
  <c r="BQ60" i="63" s="1"/>
  <c r="AO55" i="63"/>
  <c r="BY55" i="63" s="1"/>
  <c r="AK59" i="63"/>
  <c r="AJ60" i="63"/>
  <c r="AO56" i="63"/>
  <c r="AK60" i="63"/>
  <c r="AK53" i="63"/>
  <c r="AG54" i="63"/>
  <c r="BQ54" i="63" s="1"/>
  <c r="AJ54" i="63"/>
  <c r="AO57" i="63"/>
  <c r="AG55" i="63"/>
  <c r="BQ55" i="63" s="1"/>
  <c r="AK54" i="63"/>
  <c r="AJ55" i="63"/>
  <c r="AO58" i="63"/>
  <c r="AG56" i="63"/>
  <c r="BQ56" i="63" s="1"/>
  <c r="AK55" i="63"/>
  <c r="AJ56" i="63"/>
  <c r="BT56" i="63" s="1"/>
  <c r="AO59" i="63"/>
  <c r="BY59" i="63" s="1"/>
  <c r="AG57" i="63"/>
  <c r="BQ57" i="63" s="1"/>
  <c r="AK56" i="63"/>
  <c r="AJ57" i="63"/>
  <c r="AO60" i="63"/>
  <c r="AO53" i="63"/>
  <c r="AG58" i="63"/>
  <c r="BQ58" i="63" s="1"/>
  <c r="AK57" i="63"/>
  <c r="BU57" i="63" s="1"/>
  <c r="AJ58" i="63"/>
  <c r="AG59" i="63"/>
  <c r="BQ59" i="63" s="1"/>
  <c r="AO42" i="63"/>
  <c r="AJ47" i="63"/>
  <c r="AG48" i="63"/>
  <c r="BQ48" i="63" s="1"/>
  <c r="AO43" i="63"/>
  <c r="AJ48" i="63"/>
  <c r="AG47" i="63"/>
  <c r="BQ47" i="63" s="1"/>
  <c r="AO44" i="63"/>
  <c r="BY44" i="63" s="1"/>
  <c r="AG42" i="63"/>
  <c r="BQ42" i="63" s="1"/>
  <c r="AJ42" i="63"/>
  <c r="AO45" i="63"/>
  <c r="AG43" i="63"/>
  <c r="BQ43" i="63" s="1"/>
  <c r="AJ43" i="63"/>
  <c r="AO46" i="63"/>
  <c r="AG44" i="63"/>
  <c r="BQ44" i="63" s="1"/>
  <c r="AJ44" i="63"/>
  <c r="BT44" i="63" s="1"/>
  <c r="AO47" i="63"/>
  <c r="AG45" i="63"/>
  <c r="BQ45" i="63" s="1"/>
  <c r="AJ46" i="63"/>
  <c r="AJ45" i="63"/>
  <c r="AO48" i="63"/>
  <c r="AO41" i="63"/>
  <c r="AG46" i="63"/>
  <c r="BQ46" i="63" s="1"/>
  <c r="AT40" i="63"/>
  <c r="AO30" i="63"/>
  <c r="AL33" i="63"/>
  <c r="AK34" i="63"/>
  <c r="AI36" i="63"/>
  <c r="AQ36" i="63"/>
  <c r="AQ29" i="63"/>
  <c r="AG36" i="63"/>
  <c r="BQ36" i="63" s="1"/>
  <c r="AO31" i="63"/>
  <c r="AL34" i="63"/>
  <c r="AK35" i="63"/>
  <c r="AI30" i="63"/>
  <c r="AQ30" i="63"/>
  <c r="AO32" i="63"/>
  <c r="AL35" i="63"/>
  <c r="AK36" i="63"/>
  <c r="AK29" i="63"/>
  <c r="AG30" i="63"/>
  <c r="BQ30" i="63" s="1"/>
  <c r="AI31" i="63"/>
  <c r="AQ31" i="63"/>
  <c r="AO33" i="63"/>
  <c r="AL36" i="63"/>
  <c r="AL29" i="63"/>
  <c r="AG31" i="63"/>
  <c r="BQ31" i="63" s="1"/>
  <c r="AK30" i="63"/>
  <c r="AI32" i="63"/>
  <c r="AQ32" i="63"/>
  <c r="AO34" i="63"/>
  <c r="AG32" i="63"/>
  <c r="BQ32" i="63" s="1"/>
  <c r="AL30" i="63"/>
  <c r="AK31" i="63"/>
  <c r="AI33" i="63"/>
  <c r="AQ33" i="63"/>
  <c r="AO35" i="63"/>
  <c r="AG33" i="63"/>
  <c r="BQ33" i="63" s="1"/>
  <c r="AL31" i="63"/>
  <c r="AK32" i="63"/>
  <c r="AI34" i="63"/>
  <c r="AQ34" i="63"/>
  <c r="AO36" i="63"/>
  <c r="AO29" i="63"/>
  <c r="AG34" i="63"/>
  <c r="BQ34" i="63" s="1"/>
  <c r="AL32" i="63"/>
  <c r="AK33" i="63"/>
  <c r="AI35" i="63"/>
  <c r="AQ35" i="63"/>
  <c r="AG35" i="63"/>
  <c r="BQ35" i="63" s="1"/>
  <c r="AG78" i="63"/>
  <c r="AJ78" i="63"/>
  <c r="AG79" i="63"/>
  <c r="AJ84" i="63"/>
  <c r="AJ79" i="63"/>
  <c r="BT79" i="63" s="1"/>
  <c r="AG80" i="63"/>
  <c r="BQ80" i="63" s="1"/>
  <c r="AJ80" i="63"/>
  <c r="BT80" i="63" s="1"/>
  <c r="AG81" i="63"/>
  <c r="AJ81" i="63"/>
  <c r="AG82" i="63"/>
  <c r="BQ82" i="63" s="1"/>
  <c r="AJ82" i="63"/>
  <c r="AG83" i="63"/>
  <c r="AJ83" i="63"/>
  <c r="BT83" i="63" s="1"/>
  <c r="AG84" i="63"/>
  <c r="BQ84" i="63" s="1"/>
  <c r="BQ77" i="63"/>
  <c r="BT77" i="63"/>
  <c r="BT78" i="63"/>
  <c r="BT82" i="63"/>
  <c r="BQ79" i="63"/>
  <c r="BQ83" i="63"/>
  <c r="BQ78" i="63"/>
  <c r="BQ81" i="63"/>
  <c r="BS43" i="63"/>
  <c r="CA43" i="63"/>
  <c r="BZ44" i="63"/>
  <c r="BY45" i="63"/>
  <c r="BX46" i="63"/>
  <c r="BW47" i="63"/>
  <c r="BV48" i="63"/>
  <c r="BV41" i="63"/>
  <c r="BX43" i="63"/>
  <c r="BU47" i="63"/>
  <c r="BU42" i="63"/>
  <c r="BT43" i="63"/>
  <c r="BS44" i="63"/>
  <c r="BZ45" i="63"/>
  <c r="BY46" i="63"/>
  <c r="BW41" i="63"/>
  <c r="CA47" i="63"/>
  <c r="BU46" i="63"/>
  <c r="BS41" i="63"/>
  <c r="BV42" i="63"/>
  <c r="BS45" i="63"/>
  <c r="CA45" i="63"/>
  <c r="BZ46" i="63"/>
  <c r="BX48" i="63"/>
  <c r="BX41" i="63"/>
  <c r="BY42" i="63"/>
  <c r="BS48" i="63"/>
  <c r="BZ42" i="63"/>
  <c r="BW45" i="63"/>
  <c r="BT41" i="63"/>
  <c r="BW42" i="63"/>
  <c r="BV43" i="63"/>
  <c r="BU44" i="63"/>
  <c r="BT45" i="63"/>
  <c r="BS46" i="63"/>
  <c r="CA46" i="63"/>
  <c r="BY41" i="63"/>
  <c r="BT46" i="63"/>
  <c r="BV45" i="63"/>
  <c r="CA41" i="63"/>
  <c r="BX44" i="63"/>
  <c r="BT48" i="63"/>
  <c r="BX42" i="63"/>
  <c r="BV44" i="63"/>
  <c r="BU45" i="63"/>
  <c r="BZ41" i="63"/>
  <c r="BT47" i="63"/>
  <c r="BS42" i="63"/>
  <c r="CA42" i="63"/>
  <c r="BX45" i="63"/>
  <c r="BW46" i="63"/>
  <c r="BV47" i="63"/>
  <c r="BU48" i="63"/>
  <c r="BU41" i="63"/>
  <c r="BZ48" i="63"/>
  <c r="BT66" i="63"/>
  <c r="BS67" i="63"/>
  <c r="CA67" i="63"/>
  <c r="BZ68" i="63"/>
  <c r="BY69" i="63"/>
  <c r="BX70" i="63"/>
  <c r="BW71" i="63"/>
  <c r="BV65" i="63"/>
  <c r="BY66" i="63"/>
  <c r="BV70" i="63"/>
  <c r="BU66" i="63"/>
  <c r="BT67" i="63"/>
  <c r="CA68" i="63"/>
  <c r="BZ69" i="63"/>
  <c r="BY70" i="63"/>
  <c r="BX71" i="63"/>
  <c r="BW72" i="63"/>
  <c r="BW65" i="63"/>
  <c r="BW68" i="63"/>
  <c r="BW69" i="63"/>
  <c r="BS65" i="63"/>
  <c r="BV66" i="63"/>
  <c r="BS69" i="63"/>
  <c r="CA69" i="63"/>
  <c r="BZ70" i="63"/>
  <c r="BY71" i="63"/>
  <c r="BX72" i="63"/>
  <c r="BX65" i="63"/>
  <c r="BX67" i="63"/>
  <c r="CA72" i="63"/>
  <c r="BY67" i="63"/>
  <c r="BU71" i="63"/>
  <c r="BW66" i="63"/>
  <c r="BU68" i="63"/>
  <c r="BT69" i="63"/>
  <c r="BS70" i="63"/>
  <c r="BZ71" i="63"/>
  <c r="BY72" i="63"/>
  <c r="BY65" i="63"/>
  <c r="BT65" i="63"/>
  <c r="BX66" i="63"/>
  <c r="BV68" i="63"/>
  <c r="BU69" i="63"/>
  <c r="BT70" i="63"/>
  <c r="BS71" i="63"/>
  <c r="BZ72" i="63"/>
  <c r="BZ65" i="63"/>
  <c r="BS66" i="63"/>
  <c r="CA66" i="63"/>
  <c r="BY68" i="63"/>
  <c r="BX69" i="63"/>
  <c r="BW70" i="63"/>
  <c r="BV71" i="63"/>
  <c r="BU72" i="63"/>
  <c r="BU65" i="63"/>
  <c r="BV69" i="63"/>
  <c r="CA65" i="63"/>
  <c r="BS55" i="63"/>
  <c r="CA55" i="63"/>
  <c r="BZ56" i="63"/>
  <c r="BY57" i="63"/>
  <c r="BX58" i="63"/>
  <c r="BW59" i="63"/>
  <c r="BV60" i="63"/>
  <c r="BV53" i="63"/>
  <c r="BV57" i="63"/>
  <c r="BZ54" i="63"/>
  <c r="BV58" i="63"/>
  <c r="BS53" i="63"/>
  <c r="BU54" i="63"/>
  <c r="BT55" i="63"/>
  <c r="BS56" i="63"/>
  <c r="CA56" i="63"/>
  <c r="BZ57" i="63"/>
  <c r="BY58" i="63"/>
  <c r="BX59" i="63"/>
  <c r="BW60" i="63"/>
  <c r="BW53" i="63"/>
  <c r="BY54" i="63"/>
  <c r="CA60" i="63"/>
  <c r="BT60" i="63"/>
  <c r="BV54" i="63"/>
  <c r="BU55" i="63"/>
  <c r="BS57" i="63"/>
  <c r="CA57" i="63"/>
  <c r="BZ58" i="63"/>
  <c r="BX60" i="63"/>
  <c r="BX53" i="63"/>
  <c r="BU58" i="63"/>
  <c r="BU59" i="63"/>
  <c r="BW54" i="63"/>
  <c r="BV55" i="63"/>
  <c r="BU56" i="63"/>
  <c r="BT57" i="63"/>
  <c r="BS58" i="63"/>
  <c r="CA58" i="63"/>
  <c r="BZ59" i="63"/>
  <c r="BY60" i="63"/>
  <c r="BY53" i="63"/>
  <c r="BX55" i="63"/>
  <c r="BS60" i="63"/>
  <c r="BW57" i="63"/>
  <c r="BT53" i="63"/>
  <c r="BX54" i="63"/>
  <c r="BW55" i="63"/>
  <c r="BV56" i="63"/>
  <c r="BT58" i="63"/>
  <c r="BS59" i="63"/>
  <c r="CA59" i="63"/>
  <c r="BZ60" i="63"/>
  <c r="BZ53" i="63"/>
  <c r="BW56" i="63"/>
  <c r="CA53" i="63"/>
  <c r="BX56" i="63"/>
  <c r="BS54" i="63"/>
  <c r="CA54" i="63"/>
  <c r="BZ55" i="63"/>
  <c r="BY56" i="63"/>
  <c r="BX57" i="63"/>
  <c r="BW58" i="63"/>
  <c r="BV59" i="63"/>
  <c r="BU60" i="63"/>
  <c r="BU53" i="63"/>
  <c r="BT59" i="63"/>
  <c r="CA77" i="63"/>
  <c r="BZ77" i="63"/>
  <c r="BY77" i="63"/>
  <c r="BX77" i="63"/>
  <c r="BV77" i="63"/>
  <c r="CA78" i="63"/>
  <c r="BZ79" i="63"/>
  <c r="BY80" i="63"/>
  <c r="BX81" i="63"/>
  <c r="BW82" i="63"/>
  <c r="BV83" i="63"/>
  <c r="BU84" i="63"/>
  <c r="BZ80" i="63"/>
  <c r="BX82" i="63"/>
  <c r="BV84" i="63"/>
  <c r="BS80" i="63"/>
  <c r="BY82" i="63"/>
  <c r="BW84" i="63"/>
  <c r="BZ81" i="63"/>
  <c r="BV78" i="63"/>
  <c r="BU79" i="63"/>
  <c r="BS81" i="63"/>
  <c r="CA81" i="63"/>
  <c r="BZ82" i="63"/>
  <c r="BY83" i="63"/>
  <c r="BX84" i="63"/>
  <c r="BW78" i="63"/>
  <c r="BV79" i="63"/>
  <c r="BU80" i="63"/>
  <c r="BT81" i="63"/>
  <c r="BS82" i="63"/>
  <c r="CA82" i="63"/>
  <c r="BZ83" i="63"/>
  <c r="BY84" i="63"/>
  <c r="BX78" i="63"/>
  <c r="BW79" i="63"/>
  <c r="BV80" i="63"/>
  <c r="BU81" i="63"/>
  <c r="BS83" i="63"/>
  <c r="CA83" i="63"/>
  <c r="BY78" i="63"/>
  <c r="BX79" i="63"/>
  <c r="BW80" i="63"/>
  <c r="BU82" i="63"/>
  <c r="BS84" i="63"/>
  <c r="BZ78" i="63"/>
  <c r="BY79" i="63"/>
  <c r="BX80" i="63"/>
  <c r="BW81" i="63"/>
  <c r="BV82" i="63"/>
  <c r="BU83" i="63"/>
  <c r="BT84" i="63"/>
  <c r="CA79" i="63"/>
  <c r="BY81" i="63"/>
  <c r="BW83" i="63"/>
  <c r="BU78" i="63"/>
  <c r="CA80" i="63"/>
  <c r="BX83" i="63"/>
  <c r="BS77" i="63"/>
  <c r="BS79" i="63"/>
  <c r="BZ84" i="63"/>
  <c r="BW77" i="63"/>
  <c r="BS78" i="63"/>
  <c r="BU77" i="63"/>
  <c r="BV81" i="63"/>
  <c r="CA84" i="63"/>
  <c r="BZ43" i="63"/>
  <c r="BZ47" i="63"/>
  <c r="BY48" i="63"/>
  <c r="BY43" i="63"/>
  <c r="CA44" i="63"/>
  <c r="BW48" i="63"/>
  <c r="BT42" i="63"/>
  <c r="BU43" i="63"/>
  <c r="BW44" i="63"/>
  <c r="BW43" i="63"/>
  <c r="BV46" i="63"/>
  <c r="BS47" i="63"/>
  <c r="BX47" i="63"/>
  <c r="BY47" i="63"/>
  <c r="CA48" i="63"/>
  <c r="BV67" i="63"/>
  <c r="BZ67" i="63"/>
  <c r="CA70" i="63"/>
  <c r="BW67" i="63"/>
  <c r="CA71" i="63"/>
  <c r="BV72" i="63"/>
  <c r="BS68" i="63"/>
  <c r="BU67" i="63"/>
  <c r="BT68" i="63"/>
  <c r="BU70" i="63"/>
  <c r="BT71" i="63"/>
  <c r="BS72" i="63"/>
  <c r="BZ66" i="63"/>
  <c r="BX68" i="63"/>
  <c r="BT72" i="63"/>
  <c r="BD10" i="63"/>
  <c r="CB10" i="63" s="1"/>
  <c r="I7" i="11"/>
  <c r="M9" i="36"/>
  <c r="I4" i="62"/>
  <c r="I1" i="62" s="1"/>
  <c r="CB12" i="63"/>
  <c r="AT52" i="63" l="1"/>
  <c r="BT54" i="63"/>
  <c r="AT28" i="63"/>
  <c r="AT76" i="63"/>
  <c r="CB47" i="63"/>
  <c r="CC47" i="63" s="1"/>
  <c r="CD47" i="63" s="1"/>
  <c r="CB58" i="63"/>
  <c r="CC58" i="63" s="1"/>
  <c r="CD58" i="63" s="1"/>
  <c r="CB77" i="63"/>
  <c r="A77" i="63" s="1"/>
  <c r="CB78" i="63"/>
  <c r="A78" i="63" s="1"/>
  <c r="CB79" i="63"/>
  <c r="A79" i="63" s="1"/>
  <c r="CB82" i="63"/>
  <c r="A82" i="63" s="1"/>
  <c r="CB81" i="63"/>
  <c r="A81" i="63" s="1"/>
  <c r="CB83" i="63"/>
  <c r="CB80" i="63"/>
  <c r="CB84" i="63"/>
  <c r="CB68" i="63"/>
  <c r="CB71" i="63"/>
  <c r="CB72" i="63"/>
  <c r="CB67" i="63"/>
  <c r="CB66" i="63"/>
  <c r="CB70" i="63"/>
  <c r="CB69" i="63"/>
  <c r="CB65" i="63"/>
  <c r="A65" i="63" s="1"/>
  <c r="CB59" i="63"/>
  <c r="A59" i="63" s="1"/>
  <c r="CB55" i="63"/>
  <c r="A55" i="63" s="1"/>
  <c r="CB60" i="63"/>
  <c r="A60" i="63" s="1"/>
  <c r="CB57" i="63"/>
  <c r="CB56" i="63"/>
  <c r="CB54" i="63"/>
  <c r="CB53" i="63"/>
  <c r="A53" i="63" s="1"/>
  <c r="CB45" i="63"/>
  <c r="CB44" i="63"/>
  <c r="CB46" i="63"/>
  <c r="CB48" i="63"/>
  <c r="CB42" i="63"/>
  <c r="CB43" i="63"/>
  <c r="CB41" i="63"/>
  <c r="A41" i="63" s="1"/>
  <c r="CC12" i="63"/>
  <c r="CD12" i="63" s="1"/>
  <c r="A12" i="63"/>
  <c r="CC10" i="63"/>
  <c r="CD10" i="63" s="1"/>
  <c r="A10" i="63"/>
  <c r="BD50" i="63"/>
  <c r="CB50" i="63" s="1"/>
  <c r="BD74" i="63"/>
  <c r="CB74" i="63" s="1"/>
  <c r="BD62" i="63"/>
  <c r="CB62" i="63" s="1"/>
  <c r="BD38" i="63"/>
  <c r="CB38" i="63" s="1"/>
  <c r="D9" i="36"/>
  <c r="E9" i="36"/>
  <c r="CC77" i="63" l="1"/>
  <c r="CD77" i="63" s="1"/>
  <c r="A47" i="63"/>
  <c r="A58" i="63"/>
  <c r="CC59" i="63"/>
  <c r="CD59" i="63" s="1"/>
  <c r="CC55" i="63"/>
  <c r="CD55" i="63" s="1"/>
  <c r="CC79" i="63"/>
  <c r="CD79" i="63" s="1"/>
  <c r="CC82" i="63"/>
  <c r="CD82" i="63" s="1"/>
  <c r="CC78" i="63"/>
  <c r="CD78" i="63" s="1"/>
  <c r="CC81" i="63"/>
  <c r="CD81" i="63" s="1"/>
  <c r="A80" i="63"/>
  <c r="CC80" i="63"/>
  <c r="CD80" i="63" s="1"/>
  <c r="A84" i="63"/>
  <c r="CC84" i="63"/>
  <c r="CD84" i="63" s="1"/>
  <c r="A83" i="63"/>
  <c r="CC83" i="63"/>
  <c r="CD83" i="63" s="1"/>
  <c r="A74" i="63"/>
  <c r="CC74" i="63"/>
  <c r="CD74" i="63" s="1"/>
  <c r="A69" i="63"/>
  <c r="CC69" i="63"/>
  <c r="CD69" i="63" s="1"/>
  <c r="CC66" i="63"/>
  <c r="CD66" i="63" s="1"/>
  <c r="A66" i="63"/>
  <c r="CC67" i="63"/>
  <c r="CD67" i="63" s="1"/>
  <c r="A67" i="63"/>
  <c r="A70" i="63"/>
  <c r="CC70" i="63"/>
  <c r="CD70" i="63" s="1"/>
  <c r="A72" i="63"/>
  <c r="CC72" i="63"/>
  <c r="CD72" i="63" s="1"/>
  <c r="A71" i="63"/>
  <c r="CC71" i="63"/>
  <c r="CD71" i="63" s="1"/>
  <c r="A68" i="63"/>
  <c r="CC68" i="63"/>
  <c r="CD68" i="63" s="1"/>
  <c r="CC65" i="63"/>
  <c r="CD65" i="63" s="1"/>
  <c r="CC60" i="63"/>
  <c r="CD60" i="63" s="1"/>
  <c r="CC62" i="63"/>
  <c r="CD62" i="63" s="1"/>
  <c r="A62" i="63"/>
  <c r="CC54" i="63"/>
  <c r="CD54" i="63" s="1"/>
  <c r="A54" i="63"/>
  <c r="CC57" i="63"/>
  <c r="CD57" i="63" s="1"/>
  <c r="A57" i="63"/>
  <c r="CC56" i="63"/>
  <c r="CD56" i="63" s="1"/>
  <c r="A56" i="63"/>
  <c r="CC53" i="63"/>
  <c r="CD53" i="63" s="1"/>
  <c r="A50" i="63"/>
  <c r="CC50" i="63"/>
  <c r="CD50" i="63" s="1"/>
  <c r="CC42" i="63"/>
  <c r="CD42" i="63" s="1"/>
  <c r="A42" i="63"/>
  <c r="A48" i="63"/>
  <c r="CC48" i="63"/>
  <c r="CD48" i="63" s="1"/>
  <c r="CC46" i="63"/>
  <c r="CD46" i="63" s="1"/>
  <c r="A46" i="63"/>
  <c r="CC44" i="63"/>
  <c r="CD44" i="63" s="1"/>
  <c r="A44" i="63"/>
  <c r="CC43" i="63"/>
  <c r="CD43" i="63" s="1"/>
  <c r="A43" i="63"/>
  <c r="CC45" i="63"/>
  <c r="CD45" i="63" s="1"/>
  <c r="A45" i="63"/>
  <c r="CC41" i="63"/>
  <c r="CD41" i="63" s="1"/>
  <c r="A38" i="63"/>
  <c r="CC38" i="63"/>
  <c r="CD38" i="63" s="1"/>
  <c r="A32" i="67"/>
  <c r="A31" i="67"/>
  <c r="A30" i="67"/>
  <c r="A29" i="67"/>
  <c r="A27" i="67"/>
  <c r="A26" i="67"/>
  <c r="A25" i="67"/>
  <c r="A24" i="67"/>
  <c r="A23" i="67"/>
  <c r="A22" i="67"/>
  <c r="A21" i="67"/>
  <c r="A20" i="67"/>
  <c r="A19" i="67"/>
  <c r="A18" i="67"/>
  <c r="A17" i="67"/>
  <c r="A16" i="67"/>
  <c r="A15" i="67"/>
  <c r="A14" i="67"/>
  <c r="A13" i="67"/>
  <c r="A12" i="67"/>
  <c r="A8" i="67"/>
  <c r="A7" i="67"/>
  <c r="A6" i="67"/>
  <c r="AS4" i="67"/>
  <c r="AR4" i="67"/>
  <c r="AQ4" i="67"/>
  <c r="AP4" i="67"/>
  <c r="AO4" i="67"/>
  <c r="AN4" i="67"/>
  <c r="AM4" i="67"/>
  <c r="AL4" i="67"/>
  <c r="AK4" i="67"/>
  <c r="AJ4" i="67"/>
  <c r="AI4" i="67"/>
  <c r="AH4" i="67"/>
  <c r="AG4" i="67"/>
  <c r="AF4" i="67"/>
  <c r="AE4" i="67"/>
  <c r="AD4" i="67"/>
  <c r="AC4" i="67"/>
  <c r="AB4" i="67"/>
  <c r="AA4" i="67"/>
  <c r="Z4" i="67"/>
  <c r="Y4" i="67"/>
  <c r="X4" i="67"/>
  <c r="W4" i="67"/>
  <c r="V4" i="67"/>
  <c r="U4" i="67"/>
  <c r="T4" i="67"/>
  <c r="S4" i="67"/>
  <c r="R4" i="67"/>
  <c r="Q4" i="67"/>
  <c r="P4" i="67"/>
  <c r="O4" i="67"/>
  <c r="N4" i="67"/>
  <c r="A34" i="62"/>
  <c r="A40" i="62"/>
  <c r="A52" i="62"/>
  <c r="A6" i="64"/>
  <c r="A7" i="64"/>
  <c r="A8" i="64"/>
  <c r="A12" i="64"/>
  <c r="A13" i="64"/>
  <c r="A14" i="64"/>
  <c r="A15" i="64"/>
  <c r="A16" i="64"/>
  <c r="A17" i="64"/>
  <c r="A18" i="64"/>
  <c r="A19" i="64"/>
  <c r="A20" i="64"/>
  <c r="A21" i="64"/>
  <c r="A22" i="64"/>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52" i="64"/>
  <c r="A53" i="64"/>
  <c r="A54" i="64"/>
  <c r="A55" i="64"/>
  <c r="A56" i="64"/>
  <c r="A57" i="64"/>
  <c r="A58" i="64"/>
  <c r="A59" i="64"/>
  <c r="A60" i="64"/>
  <c r="A61" i="64"/>
  <c r="A62" i="64"/>
  <c r="A63" i="64"/>
  <c r="A64" i="64"/>
  <c r="A65" i="64"/>
  <c r="A66" i="64"/>
  <c r="A67" i="64"/>
  <c r="A68" i="64"/>
  <c r="A69" i="64"/>
  <c r="A70" i="64"/>
  <c r="A71" i="64"/>
  <c r="A72" i="64"/>
  <c r="A73" i="64"/>
  <c r="A74" i="64"/>
  <c r="A75" i="64"/>
  <c r="A76" i="64"/>
  <c r="A77" i="64"/>
  <c r="A78" i="64"/>
  <c r="A79" i="64"/>
  <c r="A80" i="64"/>
  <c r="A81" i="64"/>
  <c r="A82" i="64"/>
  <c r="A83" i="64"/>
  <c r="A84" i="64"/>
  <c r="A85" i="64"/>
  <c r="A86" i="64"/>
  <c r="A87" i="64"/>
  <c r="A88" i="64"/>
  <c r="A89" i="64"/>
  <c r="A90" i="64"/>
  <c r="A91" i="64"/>
  <c r="A92" i="64"/>
  <c r="A93" i="64"/>
  <c r="A94" i="64"/>
  <c r="A95" i="64"/>
  <c r="A96" i="64"/>
  <c r="A97" i="64"/>
  <c r="A98" i="64"/>
  <c r="A99" i="64"/>
  <c r="A100" i="64"/>
  <c r="A101" i="64"/>
  <c r="A102" i="64"/>
  <c r="A103" i="64"/>
  <c r="A104" i="64"/>
  <c r="A105" i="64"/>
  <c r="A106" i="64"/>
  <c r="A107" i="64"/>
  <c r="A108" i="64"/>
  <c r="A109" i="64"/>
  <c r="A28" i="62"/>
  <c r="A29" i="62"/>
  <c r="J16" i="63"/>
  <c r="Z5" i="66"/>
  <c r="Y5" i="66"/>
  <c r="X5" i="66"/>
  <c r="W5" i="66"/>
  <c r="Z4" i="66"/>
  <c r="Y4" i="66"/>
  <c r="X4" i="66"/>
  <c r="W4" i="66"/>
  <c r="V4" i="66"/>
  <c r="U4" i="66"/>
  <c r="T4" i="66"/>
  <c r="S4" i="66"/>
  <c r="R4" i="66"/>
  <c r="Q4" i="66"/>
  <c r="P4" i="66"/>
  <c r="O4" i="66"/>
  <c r="N4" i="66"/>
  <c r="M4" i="66"/>
  <c r="L4" i="66"/>
  <c r="K4" i="66"/>
  <c r="AA5" i="65"/>
  <c r="Z5" i="65"/>
  <c r="Y5" i="65"/>
  <c r="X5" i="65"/>
  <c r="AD5" i="65" s="1"/>
  <c r="A5" i="65" s="1"/>
  <c r="AA4" i="65"/>
  <c r="Z4" i="65"/>
  <c r="Y4" i="65"/>
  <c r="T11" i="65" s="1"/>
  <c r="AD11" i="65" s="1"/>
  <c r="A11" i="65" s="1"/>
  <c r="X4" i="65"/>
  <c r="V4" i="65"/>
  <c r="U4" i="65"/>
  <c r="T4" i="65"/>
  <c r="S4" i="65"/>
  <c r="R4" i="65"/>
  <c r="Q4" i="65"/>
  <c r="P4" i="65"/>
  <c r="O4" i="65"/>
  <c r="N4" i="65"/>
  <c r="M4" i="65"/>
  <c r="L4" i="65"/>
  <c r="K4" i="65"/>
  <c r="AQ4" i="64"/>
  <c r="AR4" i="64"/>
  <c r="AS4" i="64"/>
  <c r="AI4" i="64"/>
  <c r="AJ4" i="64"/>
  <c r="AK4" i="64"/>
  <c r="Z4" i="64"/>
  <c r="AA4" i="64"/>
  <c r="AB4" i="64"/>
  <c r="AC4" i="64"/>
  <c r="S4" i="64"/>
  <c r="T4" i="64"/>
  <c r="U4" i="64"/>
  <c r="AU111" i="64"/>
  <c r="AT111" i="64"/>
  <c r="AU110" i="64"/>
  <c r="AT110" i="64"/>
  <c r="AU11" i="64"/>
  <c r="AU10" i="64"/>
  <c r="AT10" i="64"/>
  <c r="AU9" i="64"/>
  <c r="AT9" i="64"/>
  <c r="AU5" i="64"/>
  <c r="AT5" i="64"/>
  <c r="AP4" i="64"/>
  <c r="AO4" i="64"/>
  <c r="AN4" i="64"/>
  <c r="AM4" i="64"/>
  <c r="AL4" i="64"/>
  <c r="AH4" i="64"/>
  <c r="AG4" i="64"/>
  <c r="AF4" i="64"/>
  <c r="AE4" i="64"/>
  <c r="AD4" i="64"/>
  <c r="Y4" i="64"/>
  <c r="X4" i="64"/>
  <c r="W4" i="64"/>
  <c r="V4" i="64"/>
  <c r="R4" i="64"/>
  <c r="Q4" i="64"/>
  <c r="P4" i="64"/>
  <c r="O4" i="64"/>
  <c r="N4" i="64"/>
  <c r="J4" i="65" l="1" a="1"/>
  <c r="J4" i="65" s="1"/>
  <c r="AW76" i="63"/>
  <c r="AW64" i="63"/>
  <c r="AW52" i="63"/>
  <c r="AW40" i="63"/>
  <c r="AW28" i="63"/>
  <c r="AV9" i="67"/>
  <c r="A9" i="67" s="1"/>
  <c r="AV10" i="67"/>
  <c r="A10" i="67" s="1"/>
  <c r="AV100" i="67"/>
  <c r="A100" i="67" s="1"/>
  <c r="AV5" i="67"/>
  <c r="A5" i="67" s="1"/>
  <c r="AV11" i="67"/>
  <c r="A11" i="67" s="1"/>
  <c r="A14" i="66"/>
  <c r="A6" i="66"/>
  <c r="A15" i="66"/>
  <c r="A16" i="66"/>
  <c r="A13" i="66"/>
  <c r="A8" i="66"/>
  <c r="AC5" i="66"/>
  <c r="A5" i="66" s="1"/>
  <c r="A7" i="66"/>
  <c r="A9" i="66"/>
  <c r="AT11" i="64"/>
  <c r="A11" i="64" s="1"/>
  <c r="A10" i="64"/>
  <c r="A110" i="64"/>
  <c r="A111" i="64"/>
  <c r="A5" i="64"/>
  <c r="AU113" i="64" a="1"/>
  <c r="AU113" i="64" s="1"/>
  <c r="M10" i="36" l="1"/>
  <c r="I8" i="11"/>
  <c r="A10" i="66"/>
  <c r="E10" i="36" l="1"/>
  <c r="D10" i="36"/>
  <c r="AT113" i="64" a="1"/>
  <c r="AT113" i="64" s="1"/>
  <c r="A9" i="64"/>
  <c r="A5" i="62" l="1"/>
  <c r="G19" i="63"/>
  <c r="AV17" i="63"/>
  <c r="AW17" i="63"/>
  <c r="AX17" i="63"/>
  <c r="AY17" i="63"/>
  <c r="AZ17" i="63"/>
  <c r="BA17" i="63"/>
  <c r="BB17" i="63"/>
  <c r="BC17" i="63"/>
  <c r="AV18" i="63"/>
  <c r="AW18" i="63"/>
  <c r="AX18" i="63"/>
  <c r="AY18" i="63"/>
  <c r="AZ18" i="63"/>
  <c r="BA18" i="63"/>
  <c r="BB18" i="63"/>
  <c r="BC18" i="63"/>
  <c r="AV19" i="63"/>
  <c r="AW19" i="63"/>
  <c r="AX19" i="63"/>
  <c r="AY19" i="63"/>
  <c r="AZ19" i="63"/>
  <c r="BA19" i="63"/>
  <c r="BB19" i="63"/>
  <c r="BC19" i="63"/>
  <c r="AV20" i="63"/>
  <c r="AW20" i="63"/>
  <c r="AX20" i="63"/>
  <c r="AY20" i="63"/>
  <c r="AZ20" i="63"/>
  <c r="BA20" i="63"/>
  <c r="BB20" i="63"/>
  <c r="BC20" i="63"/>
  <c r="AV21" i="63"/>
  <c r="AW21" i="63"/>
  <c r="AX21" i="63"/>
  <c r="AY21" i="63"/>
  <c r="AZ21" i="63"/>
  <c r="BA21" i="63"/>
  <c r="BB21" i="63"/>
  <c r="BC21" i="63"/>
  <c r="AV22" i="63"/>
  <c r="AW22" i="63"/>
  <c r="AX22" i="63"/>
  <c r="AY22" i="63"/>
  <c r="AZ22" i="63"/>
  <c r="BA22" i="63"/>
  <c r="BB22" i="63"/>
  <c r="BC22" i="63"/>
  <c r="AV23" i="63"/>
  <c r="AW23" i="63"/>
  <c r="AX23" i="63"/>
  <c r="AY23" i="63"/>
  <c r="AZ23" i="63"/>
  <c r="BA23" i="63"/>
  <c r="BB23" i="63"/>
  <c r="BC23" i="63"/>
  <c r="AV24" i="63"/>
  <c r="AW24" i="63"/>
  <c r="AX24" i="63"/>
  <c r="AY24" i="63"/>
  <c r="AZ24" i="63"/>
  <c r="BA24" i="63"/>
  <c r="BB24" i="63"/>
  <c r="BC24" i="63"/>
  <c r="AU17" i="63"/>
  <c r="AU18" i="63"/>
  <c r="AU19" i="63"/>
  <c r="AU20" i="63"/>
  <c r="AU21" i="63"/>
  <c r="AU22" i="63"/>
  <c r="AU23" i="63"/>
  <c r="AU24" i="63"/>
  <c r="AS18" i="63"/>
  <c r="AS19" i="63"/>
  <c r="AS20" i="63"/>
  <c r="AS21" i="63"/>
  <c r="AS22" i="63"/>
  <c r="AS23" i="63"/>
  <c r="AS24" i="63"/>
  <c r="AS17" i="63"/>
  <c r="AR16" i="63"/>
  <c r="AU8" i="63"/>
  <c r="AV8" i="63"/>
  <c r="AW8" i="63"/>
  <c r="AX8" i="63"/>
  <c r="AY8" i="63"/>
  <c r="AZ8" i="63"/>
  <c r="BA8" i="63"/>
  <c r="BB8" i="63"/>
  <c r="BC8" i="63"/>
  <c r="AR8" i="63"/>
  <c r="AT19" i="63" l="1"/>
  <c r="A17" i="62"/>
  <c r="A62" i="62"/>
  <c r="A56" i="62"/>
  <c r="A33" i="62"/>
  <c r="A31" i="62"/>
  <c r="A47" i="62"/>
  <c r="A54" i="62"/>
  <c r="A59" i="62"/>
  <c r="A58" i="62"/>
  <c r="A55" i="62"/>
  <c r="A45" i="62"/>
  <c r="A51" i="62"/>
  <c r="A46" i="62"/>
  <c r="A35" i="62"/>
  <c r="A61" i="62"/>
  <c r="A43" i="62"/>
  <c r="A41" i="62"/>
  <c r="A48" i="62"/>
  <c r="A39" i="62"/>
  <c r="A21" i="62"/>
  <c r="A50" i="62"/>
  <c r="A42" i="62"/>
  <c r="A60" i="62"/>
  <c r="A53" i="62"/>
  <c r="A44" i="62"/>
  <c r="A57" i="62"/>
  <c r="A32" i="62"/>
  <c r="BQ8" i="63" l="1"/>
  <c r="BQ4" i="63"/>
  <c r="BR4" i="63"/>
  <c r="BS4" i="63"/>
  <c r="BT4" i="63"/>
  <c r="BU4" i="63"/>
  <c r="BV4" i="63"/>
  <c r="BW4" i="63"/>
  <c r="BX4" i="63"/>
  <c r="BY4" i="63"/>
  <c r="BZ4" i="63"/>
  <c r="CA4" i="63"/>
  <c r="AS4" i="63"/>
  <c r="AT4" i="63"/>
  <c r="AU4" i="63"/>
  <c r="AV4" i="63"/>
  <c r="AW4" i="63"/>
  <c r="AX4" i="63"/>
  <c r="AY4" i="63"/>
  <c r="AZ4" i="63"/>
  <c r="BA4" i="63"/>
  <c r="BB4" i="63"/>
  <c r="BC4" i="63"/>
  <c r="AG4" i="63"/>
  <c r="AH4" i="63"/>
  <c r="AI4" i="63"/>
  <c r="AJ4" i="63"/>
  <c r="AK4" i="63"/>
  <c r="AL4" i="63"/>
  <c r="AM4" i="63"/>
  <c r="AN4" i="63"/>
  <c r="AO4" i="63"/>
  <c r="AP4" i="63"/>
  <c r="AQ4" i="63"/>
  <c r="V4" i="63"/>
  <c r="W4" i="63"/>
  <c r="X4" i="63"/>
  <c r="Y4" i="63"/>
  <c r="Z4" i="63"/>
  <c r="AA4" i="63"/>
  <c r="AB4" i="63"/>
  <c r="AC4" i="63"/>
  <c r="AD4" i="63"/>
  <c r="AE4" i="63"/>
  <c r="I16" i="63" l="1"/>
  <c r="AW16" i="63"/>
  <c r="K16" i="63"/>
  <c r="L16" i="63"/>
  <c r="M16" i="63"/>
  <c r="N16" i="63"/>
  <c r="O16" i="63"/>
  <c r="P16" i="63"/>
  <c r="H16" i="63"/>
  <c r="AT17" i="63"/>
  <c r="G18" i="63"/>
  <c r="G20" i="63"/>
  <c r="G21" i="63"/>
  <c r="G22" i="63"/>
  <c r="G23" i="63"/>
  <c r="G24" i="63"/>
  <c r="AT22" i="63" l="1"/>
  <c r="G16" i="63"/>
  <c r="AT23" i="63"/>
  <c r="AT21" i="63"/>
  <c r="AS16" i="63"/>
  <c r="BP16" i="63"/>
  <c r="BP8" i="63"/>
  <c r="AU52" i="63"/>
  <c r="AU76" i="63"/>
  <c r="AU64" i="63"/>
  <c r="AZ52" i="63"/>
  <c r="AZ76" i="63"/>
  <c r="AZ64" i="63"/>
  <c r="AV64" i="63"/>
  <c r="AV52" i="63"/>
  <c r="AV76" i="63"/>
  <c r="BC76" i="63"/>
  <c r="BC52" i="63"/>
  <c r="BC64" i="63"/>
  <c r="AY76" i="63"/>
  <c r="AY52" i="63"/>
  <c r="AY64" i="63"/>
  <c r="BB76" i="63"/>
  <c r="BB64" i="63"/>
  <c r="BB52" i="63"/>
  <c r="AX64" i="63"/>
  <c r="AX76" i="63"/>
  <c r="AX52" i="63"/>
  <c r="BA76" i="63"/>
  <c r="BA64" i="63"/>
  <c r="BA52" i="63"/>
  <c r="AU16" i="63"/>
  <c r="AU40" i="63"/>
  <c r="AU28" i="63"/>
  <c r="AZ28" i="63"/>
  <c r="AZ40" i="63"/>
  <c r="AV28" i="63"/>
  <c r="AV40" i="63"/>
  <c r="BC16" i="63"/>
  <c r="BC40" i="63"/>
  <c r="BC28" i="63"/>
  <c r="AY40" i="63"/>
  <c r="AY28" i="63"/>
  <c r="BB16" i="63"/>
  <c r="BB40" i="63"/>
  <c r="BB28" i="63"/>
  <c r="AX40" i="63"/>
  <c r="AX28" i="63"/>
  <c r="BA16" i="63"/>
  <c r="BA40" i="63"/>
  <c r="BA28" i="63"/>
  <c r="AZ16" i="63"/>
  <c r="AT20" i="63"/>
  <c r="AY16" i="63"/>
  <c r="AX16" i="63"/>
  <c r="AT18" i="63"/>
  <c r="AV16" i="63"/>
  <c r="AT24" i="63"/>
  <c r="BT8" i="63"/>
  <c r="BV8" i="63"/>
  <c r="BX8" i="63"/>
  <c r="BZ8" i="63"/>
  <c r="CA8" i="63"/>
  <c r="BY8" i="63"/>
  <c r="BW8" i="63"/>
  <c r="BU8" i="63"/>
  <c r="AL17" i="63" l="1"/>
  <c r="AG17" i="63"/>
  <c r="AO18" i="63"/>
  <c r="AL21" i="63"/>
  <c r="AQ24" i="63"/>
  <c r="AQ17" i="63"/>
  <c r="AO19" i="63"/>
  <c r="AL22" i="63"/>
  <c r="BV22" i="63" s="1"/>
  <c r="AG18" i="63"/>
  <c r="AQ18" i="63"/>
  <c r="AO20" i="63"/>
  <c r="AL23" i="63"/>
  <c r="AG19" i="63"/>
  <c r="AQ19" i="63"/>
  <c r="AO21" i="63"/>
  <c r="AL24" i="63"/>
  <c r="BV24" i="63" s="1"/>
  <c r="AG20" i="63"/>
  <c r="AQ20" i="63"/>
  <c r="AO22" i="63"/>
  <c r="AG21" i="63"/>
  <c r="AL18" i="63"/>
  <c r="AQ21" i="63"/>
  <c r="AO23" i="63"/>
  <c r="AG22" i="63"/>
  <c r="AL19" i="63"/>
  <c r="AQ22" i="63"/>
  <c r="AO24" i="63"/>
  <c r="AO17" i="63"/>
  <c r="AG23" i="63"/>
  <c r="AL20" i="63"/>
  <c r="AQ23" i="63"/>
  <c r="AG24" i="63"/>
  <c r="CB40" i="63"/>
  <c r="A40" i="63" s="1"/>
  <c r="CB76" i="63"/>
  <c r="A76" i="63" s="1"/>
  <c r="CB52" i="63"/>
  <c r="A52" i="63" s="1"/>
  <c r="CB64" i="63"/>
  <c r="A64" i="63" s="1"/>
  <c r="BY22" i="63"/>
  <c r="BY24" i="63"/>
  <c r="CA23" i="63"/>
  <c r="CA24" i="63"/>
  <c r="CA22" i="63"/>
  <c r="BY23" i="63"/>
  <c r="BV23" i="63"/>
  <c r="BS18" i="63"/>
  <c r="BT19" i="63"/>
  <c r="BZ20" i="63"/>
  <c r="BT20" i="63"/>
  <c r="BS21" i="63"/>
  <c r="BZ22" i="63"/>
  <c r="BX24" i="63"/>
  <c r="BX17" i="63"/>
  <c r="BW18" i="63"/>
  <c r="BU20" i="63"/>
  <c r="BT21" i="63"/>
  <c r="BS22" i="63"/>
  <c r="BZ23" i="63"/>
  <c r="BS24" i="63"/>
  <c r="BW24" i="63"/>
  <c r="BW19" i="63"/>
  <c r="BU21" i="63"/>
  <c r="BT22" i="63"/>
  <c r="BS23" i="63"/>
  <c r="BZ24" i="63"/>
  <c r="BZ17" i="63"/>
  <c r="BX19" i="63"/>
  <c r="BU22" i="63"/>
  <c r="BT23" i="63"/>
  <c r="BZ21" i="63"/>
  <c r="BW20" i="63"/>
  <c r="BZ18" i="63"/>
  <c r="BX20" i="63"/>
  <c r="BW21" i="63"/>
  <c r="BU23" i="63"/>
  <c r="BT24" i="63"/>
  <c r="BT17" i="63"/>
  <c r="BZ19" i="63"/>
  <c r="BW22" i="63"/>
  <c r="BU24" i="63"/>
  <c r="BU17" i="63"/>
  <c r="BT18" i="63"/>
  <c r="BS19" i="63"/>
  <c r="BX22" i="63"/>
  <c r="BU18" i="63"/>
  <c r="BS20" i="63"/>
  <c r="BW17" i="63"/>
  <c r="BU19" i="63"/>
  <c r="BS30" i="63"/>
  <c r="CA30" i="63"/>
  <c r="BZ31" i="63"/>
  <c r="BY32" i="63"/>
  <c r="BX33" i="63"/>
  <c r="BW34" i="63"/>
  <c r="BV35" i="63"/>
  <c r="BU36" i="63"/>
  <c r="BT36" i="63"/>
  <c r="BT30" i="63"/>
  <c r="BS31" i="63"/>
  <c r="CA31" i="63"/>
  <c r="BZ32" i="63"/>
  <c r="BY33" i="63"/>
  <c r="BX34" i="63"/>
  <c r="BW35" i="63"/>
  <c r="BV36" i="63"/>
  <c r="BW33" i="63"/>
  <c r="BU30" i="63"/>
  <c r="BT31" i="63"/>
  <c r="BS32" i="63"/>
  <c r="CA32" i="63"/>
  <c r="BZ33" i="63"/>
  <c r="BY34" i="63"/>
  <c r="BX35" i="63"/>
  <c r="BW36" i="63"/>
  <c r="BV34" i="63"/>
  <c r="BV30" i="63"/>
  <c r="BU31" i="63"/>
  <c r="BT32" i="63"/>
  <c r="BS33" i="63"/>
  <c r="CA33" i="63"/>
  <c r="BZ34" i="63"/>
  <c r="BY35" i="63"/>
  <c r="BX36" i="63"/>
  <c r="BY31" i="63"/>
  <c r="BW30" i="63"/>
  <c r="BV31" i="63"/>
  <c r="BU32" i="63"/>
  <c r="BT33" i="63"/>
  <c r="BS34" i="63"/>
  <c r="CA34" i="63"/>
  <c r="BZ35" i="63"/>
  <c r="BY36" i="63"/>
  <c r="BU35" i="63"/>
  <c r="BX30" i="63"/>
  <c r="BW31" i="63"/>
  <c r="BV32" i="63"/>
  <c r="BU33" i="63"/>
  <c r="BT34" i="63"/>
  <c r="BS35" i="63"/>
  <c r="CA35" i="63"/>
  <c r="BZ36" i="63"/>
  <c r="BX32" i="63"/>
  <c r="BY30" i="63"/>
  <c r="BX31" i="63"/>
  <c r="BW32" i="63"/>
  <c r="BV33" i="63"/>
  <c r="BU34" i="63"/>
  <c r="BT35" i="63"/>
  <c r="BS36" i="63"/>
  <c r="CA36" i="63"/>
  <c r="BZ30" i="63"/>
  <c r="BW29" i="63"/>
  <c r="BV29" i="63"/>
  <c r="BZ29" i="63"/>
  <c r="BU29" i="63"/>
  <c r="BX29" i="63"/>
  <c r="BY29" i="63"/>
  <c r="CA29" i="63"/>
  <c r="BT29" i="63"/>
  <c r="BW23" i="63"/>
  <c r="BX23" i="63"/>
  <c r="BX21" i="63"/>
  <c r="BX18" i="63"/>
  <c r="BS8" i="63"/>
  <c r="CB8" i="63" s="1"/>
  <c r="BD6" i="63"/>
  <c r="CB6" i="63" s="1"/>
  <c r="T4" i="63"/>
  <c r="U4" i="63"/>
  <c r="AF4" i="63"/>
  <c r="AR4" i="63"/>
  <c r="BP4" i="63"/>
  <c r="AT16" i="63" l="1"/>
  <c r="CB34" i="63"/>
  <c r="CB30" i="63"/>
  <c r="CB36" i="63"/>
  <c r="CB32" i="63"/>
  <c r="CB33" i="63"/>
  <c r="CB35" i="63"/>
  <c r="CB31" i="63"/>
  <c r="A8" i="63"/>
  <c r="CC8" i="63"/>
  <c r="CD8" i="63" s="1"/>
  <c r="A6" i="63"/>
  <c r="CC6" i="63"/>
  <c r="CD6" i="63" s="1"/>
  <c r="CC64" i="63"/>
  <c r="CD64" i="63" s="1"/>
  <c r="CC52" i="63"/>
  <c r="CD52" i="63" s="1"/>
  <c r="CC76" i="63"/>
  <c r="CD76" i="63" s="1"/>
  <c r="CC40" i="63"/>
  <c r="CD40" i="63" s="1"/>
  <c r="BN22" i="63" a="1"/>
  <c r="BN22" i="63" s="1"/>
  <c r="BN24" i="63" a="1"/>
  <c r="BN24" i="63" s="1"/>
  <c r="BN21" i="63" a="1"/>
  <c r="BN21" i="63" s="1"/>
  <c r="BN23" i="63" a="1"/>
  <c r="BN23" i="63" s="1"/>
  <c r="BO23" i="63" s="1"/>
  <c r="CA18" i="63"/>
  <c r="CA20" i="63"/>
  <c r="BV18" i="63"/>
  <c r="BY21" i="63"/>
  <c r="BY20" i="63"/>
  <c r="BV20" i="63"/>
  <c r="BY19" i="63"/>
  <c r="CA17" i="63"/>
  <c r="CA19" i="63"/>
  <c r="BY17" i="63"/>
  <c r="BY18" i="63"/>
  <c r="BV21" i="63"/>
  <c r="BV19" i="63"/>
  <c r="CA21" i="63"/>
  <c r="BV17" i="63"/>
  <c r="BQ19" i="63"/>
  <c r="BQ21" i="63"/>
  <c r="BQ22" i="63"/>
  <c r="CB22" i="63" s="1"/>
  <c r="A22" i="63" s="1"/>
  <c r="BQ24" i="63"/>
  <c r="CB24" i="63" s="1"/>
  <c r="A24" i="63" s="1"/>
  <c r="BQ23" i="63"/>
  <c r="CB23" i="63" s="1"/>
  <c r="A23" i="63" s="1"/>
  <c r="BQ17" i="63"/>
  <c r="BQ18" i="63"/>
  <c r="BQ20" i="63"/>
  <c r="BS29" i="63"/>
  <c r="CB29" i="63" s="1"/>
  <c r="CB28" i="63"/>
  <c r="A28" i="63" s="1"/>
  <c r="BD26" i="63"/>
  <c r="CB26" i="63" s="1"/>
  <c r="BS17" i="63"/>
  <c r="R4" i="63"/>
  <c r="AB4" i="62"/>
  <c r="AC4" i="62"/>
  <c r="AD4" i="62"/>
  <c r="AA4" i="62"/>
  <c r="V4" i="62"/>
  <c r="A49" i="62" s="1"/>
  <c r="W4" i="62"/>
  <c r="X4" i="62"/>
  <c r="U4" i="62"/>
  <c r="Q4" i="62"/>
  <c r="R4" i="62"/>
  <c r="S4" i="62"/>
  <c r="P4" i="62"/>
  <c r="L4" i="62"/>
  <c r="M4" i="62"/>
  <c r="N4" i="62"/>
  <c r="K4" i="62"/>
  <c r="S4" i="63" l="1" a="1"/>
  <c r="S4" i="63" s="1"/>
  <c r="R1" i="63" s="1"/>
  <c r="A31" i="63"/>
  <c r="CC31" i="63"/>
  <c r="CD31" i="63" s="1"/>
  <c r="A33" i="63"/>
  <c r="CC33" i="63"/>
  <c r="CD33" i="63" s="1"/>
  <c r="A32" i="63"/>
  <c r="CC32" i="63"/>
  <c r="CD32" i="63" s="1"/>
  <c r="A35" i="63"/>
  <c r="CC35" i="63"/>
  <c r="CD35" i="63" s="1"/>
  <c r="A36" i="63"/>
  <c r="CC36" i="63"/>
  <c r="CD36" i="63" s="1"/>
  <c r="A30" i="63"/>
  <c r="CC30" i="63"/>
  <c r="CD30" i="63" s="1"/>
  <c r="A34" i="63"/>
  <c r="CC34" i="63"/>
  <c r="CD34" i="63" s="1"/>
  <c r="A29" i="63"/>
  <c r="CC29" i="63"/>
  <c r="CD29" i="63" s="1"/>
  <c r="A26" i="63"/>
  <c r="CC26" i="63"/>
  <c r="CD26" i="63" s="1"/>
  <c r="CC28" i="63"/>
  <c r="CD28" i="63" s="1"/>
  <c r="CC23" i="63"/>
  <c r="CD23" i="63" s="1"/>
  <c r="CC24" i="63"/>
  <c r="CD24" i="63" s="1"/>
  <c r="CB19" i="63"/>
  <c r="A19" i="63" s="1"/>
  <c r="CB20" i="63"/>
  <c r="A20" i="63" s="1"/>
  <c r="BN20" i="63" a="1"/>
  <c r="BN20" i="63" s="1"/>
  <c r="BO20" i="63" s="1"/>
  <c r="CB16" i="63"/>
  <c r="A16" i="63" s="1"/>
  <c r="CB17" i="63"/>
  <c r="A17" i="63" s="1"/>
  <c r="CB18" i="63"/>
  <c r="A18" i="63" s="1"/>
  <c r="CB21" i="63"/>
  <c r="A21" i="63" s="1"/>
  <c r="BO22" i="63"/>
  <c r="CC22" i="63" s="1"/>
  <c r="CD22" i="63" s="1"/>
  <c r="BO21" i="63"/>
  <c r="BO24" i="63"/>
  <c r="BD14" i="63"/>
  <c r="M7" i="36" l="1"/>
  <c r="D7" i="36" s="1"/>
  <c r="CC20" i="63"/>
  <c r="CD20" i="63" s="1"/>
  <c r="CC19" i="63"/>
  <c r="CD19" i="63" s="1"/>
  <c r="CC18" i="63"/>
  <c r="CD18" i="63" s="1"/>
  <c r="CC21" i="63"/>
  <c r="CD21" i="63" s="1"/>
  <c r="CC16" i="63"/>
  <c r="CD16" i="63" s="1"/>
  <c r="CC17" i="63"/>
  <c r="CD17" i="63" s="1"/>
  <c r="CB14" i="63"/>
  <c r="A14" i="63" s="1"/>
  <c r="I5" i="11"/>
  <c r="A38" i="62"/>
  <c r="A37" i="62"/>
  <c r="A23" i="62"/>
  <c r="A25" i="62"/>
  <c r="A26" i="62"/>
  <c r="A24" i="62"/>
  <c r="A27" i="62"/>
  <c r="A22" i="62"/>
  <c r="A30" i="62"/>
  <c r="E7" i="36" l="1"/>
  <c r="CC14" i="63"/>
  <c r="CD14" i="63" s="1"/>
  <c r="M8" i="36"/>
  <c r="M19" i="36" s="1"/>
  <c r="G13" i="36" s="1"/>
  <c r="I6" i="11"/>
  <c r="E8" i="36" l="1"/>
  <c r="D8" i="36"/>
  <c r="F10" i="11"/>
  <c r="H6" i="11"/>
  <c r="H11" i="11"/>
  <c r="G6" i="11"/>
  <c r="H5" i="11"/>
  <c r="F8" i="11"/>
  <c r="F11" i="11"/>
  <c r="F6" i="11"/>
  <c r="H10" i="11"/>
  <c r="F9" i="11"/>
  <c r="F7" i="11"/>
  <c r="H7" i="11"/>
  <c r="H9" i="11"/>
  <c r="G10" i="11"/>
  <c r="F5" i="11"/>
  <c r="G8" i="11"/>
  <c r="G9" i="11"/>
  <c r="E2" i="11" l="1"/>
  <c r="C6" i="28" l="1" a="1"/>
  <c r="C6" i="28" s="1"/>
  <c r="K2" i="11" l="1"/>
  <c r="J2" i="11"/>
  <c r="F4" i="11"/>
  <c r="H4" i="11"/>
  <c r="F2" i="11" l="1" a="1"/>
  <c r="F2" i="11" s="1"/>
  <c r="H2" i="11" a="1"/>
  <c r="H2" i="11" s="1"/>
  <c r="G7" i="11"/>
  <c r="G2" i="11" l="1" a="1"/>
  <c r="G2" i="11" s="1"/>
  <c r="H13" i="36"/>
  <c r="I2"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<sst xmlns="http://schemas.openxmlformats.org/spreadsheetml/2006/main" count="2158" uniqueCount="788">
  <si>
    <t>Sjabloonoverzicht</t>
  </si>
  <si>
    <t>Veld automatisch ingevuld</t>
  </si>
  <si>
    <t>Fout in de cel (zie telkens een uitleg ernaast)</t>
  </si>
  <si>
    <t>[diverse kleurvarianten]</t>
  </si>
  <si>
    <t>Waarschuwing (zie telkens een uitleg ernaast)</t>
  </si>
  <si>
    <t>nvt</t>
  </si>
  <si>
    <t>Controleveld</t>
  </si>
  <si>
    <t>Waarschuwingen</t>
  </si>
  <si>
    <t>Naam</t>
  </si>
  <si>
    <t>Infomeldingen</t>
  </si>
  <si>
    <t>Sjabloon</t>
  </si>
  <si>
    <t>Werkbladen</t>
  </si>
  <si>
    <t>Bladnr.</t>
  </si>
  <si>
    <t>Fouten</t>
  </si>
  <si>
    <t>Foutenrapport</t>
  </si>
  <si>
    <t>• Instructies</t>
  </si>
  <si>
    <t>• Gebruikte kleurcodes</t>
  </si>
  <si>
    <t>• Sjabloonoverzicht</t>
  </si>
  <si>
    <t>moet rechtgezet worden voor de indiening</t>
  </si>
  <si>
    <t>verwijst naar een fout in een andere cel</t>
  </si>
  <si>
    <t>• Algemeen</t>
  </si>
  <si>
    <t>Veld dat niet ingevuld kan worden door de gebruiker</t>
  </si>
  <si>
    <t>Vooraf</t>
  </si>
  <si>
    <t>Samenvatting</t>
  </si>
  <si>
    <t>Afwijkend aantal bladen</t>
  </si>
  <si>
    <t>Niet gevonden werkbladen</t>
  </si>
  <si>
    <t>Werkbladstructuur gewijzigd</t>
  </si>
  <si>
    <t>Verplaatste werkbladen</t>
  </si>
  <si>
    <t>| Tekst van een foutmelding</t>
  </si>
  <si>
    <t>| Tekst van een waarschuwing / info</t>
  </si>
  <si>
    <t>Fouten / onvolledig</t>
  </si>
  <si>
    <t>SAMENVATTING</t>
  </si>
  <si>
    <t>Compatibiliteit</t>
  </si>
  <si>
    <t>• Compatibiliteit</t>
  </si>
  <si>
    <t>[inactief]</t>
  </si>
  <si>
    <t>Werkingsjaar</t>
  </si>
  <si>
    <t>Fase</t>
  </si>
  <si>
    <t>Status</t>
  </si>
  <si>
    <t>Begin beleidsperiode</t>
  </si>
  <si>
    <t>Einde beleidsperiode</t>
  </si>
  <si>
    <t>Subsidiesoort</t>
  </si>
  <si>
    <t>Automatisch</t>
  </si>
  <si>
    <t>Algemeen</t>
  </si>
  <si>
    <t>Gebruikte kleurcodes</t>
  </si>
  <si>
    <t>[Scroolbereikeinde]</t>
  </si>
  <si>
    <t>Leeg verplicht invulveld</t>
  </si>
  <si>
    <t>Niet verplicht invulveld of veld ingevuld door de gebruiker</t>
  </si>
  <si>
    <t>Verantwoording</t>
  </si>
  <si>
    <t>Extra foutmelding</t>
  </si>
  <si>
    <t>Werking</t>
  </si>
  <si>
    <t>Deadline (t/m)</t>
  </si>
  <si>
    <t>Vervaldatum (vanaf)</t>
  </si>
  <si>
    <t>Leeg sjabloon</t>
  </si>
  <si>
    <t>Fout verplichte velden</t>
  </si>
  <si>
    <t>Aanpasbaar [niet doorvoeren!] [cellen met een inhoud zijn gekleurd]</t>
  </si>
  <si>
    <t>België</t>
  </si>
  <si>
    <t>Albanië</t>
  </si>
  <si>
    <t>Afghanistan</t>
  </si>
  <si>
    <t>Artistiek</t>
  </si>
  <si>
    <t>Man</t>
  </si>
  <si>
    <t>Artikel 1bis</t>
  </si>
  <si>
    <t>Andorra</t>
  </si>
  <si>
    <t>Akrotiri en Dhekelia</t>
  </si>
  <si>
    <t>Artistiek leider</t>
  </si>
  <si>
    <t>Factuur</t>
  </si>
  <si>
    <t>Bulgarije</t>
  </si>
  <si>
    <t>Presentatie</t>
  </si>
  <si>
    <t>Armenië</t>
  </si>
  <si>
    <t>Åland</t>
  </si>
  <si>
    <t>Aalst</t>
  </si>
  <si>
    <t>Publiekswerking</t>
  </si>
  <si>
    <t>Cyprus</t>
  </si>
  <si>
    <t>Azerbeidzjan</t>
  </si>
  <si>
    <t>Algerije</t>
  </si>
  <si>
    <t>Technisch - artistiek</t>
  </si>
  <si>
    <t>Denemarken</t>
  </si>
  <si>
    <t>Bosnië en Herzegovina</t>
  </si>
  <si>
    <t>Amerikaans-Samoa</t>
  </si>
  <si>
    <t>Aalter</t>
  </si>
  <si>
    <t>Administratief - ondersteunend</t>
  </si>
  <si>
    <t>Duitsland</t>
  </si>
  <si>
    <t>Amerikaanse Kleinere Afgelegen Eilanden</t>
  </si>
  <si>
    <t>Aarschot</t>
  </si>
  <si>
    <t>Ter beschikking gesteld personeel</t>
  </si>
  <si>
    <t>Estland</t>
  </si>
  <si>
    <t>Amerikaanse Maagdeneilanden</t>
  </si>
  <si>
    <t>Zakelijk leider</t>
  </si>
  <si>
    <t>Andere</t>
  </si>
  <si>
    <t>Uitzendpersoneel</t>
  </si>
  <si>
    <t>Finland</t>
  </si>
  <si>
    <t>Angola</t>
  </si>
  <si>
    <t>Frankrijk</t>
  </si>
  <si>
    <t>Anguilla</t>
  </si>
  <si>
    <t>Aartselaar</t>
  </si>
  <si>
    <t>Griekenland</t>
  </si>
  <si>
    <t>Hongarije</t>
  </si>
  <si>
    <t>Antigua en Barbuda</t>
  </si>
  <si>
    <t>Ierland</t>
  </si>
  <si>
    <t>Argentinië</t>
  </si>
  <si>
    <t>Italië</t>
  </si>
  <si>
    <t>Georgië</t>
  </si>
  <si>
    <t>Aruba</t>
  </si>
  <si>
    <t>Kroatië</t>
  </si>
  <si>
    <t>Ashmore- en Cartiereilanden</t>
  </si>
  <si>
    <t>Letland</t>
  </si>
  <si>
    <t>Heilige stoel</t>
  </si>
  <si>
    <t>Australië</t>
  </si>
  <si>
    <t>Liechtenstein</t>
  </si>
  <si>
    <t>Bahama's</t>
  </si>
  <si>
    <t>Litouwen</t>
  </si>
  <si>
    <t>Bahrein</t>
  </si>
  <si>
    <t>Luxemburg</t>
  </si>
  <si>
    <t>IJsland</t>
  </si>
  <si>
    <t>Bangladesh</t>
  </si>
  <si>
    <t>Malta</t>
  </si>
  <si>
    <t>Barbados</t>
  </si>
  <si>
    <t>Affligem</t>
  </si>
  <si>
    <t>Nederland</t>
  </si>
  <si>
    <t>Kosovo</t>
  </si>
  <si>
    <t>Belize</t>
  </si>
  <si>
    <t>Oostenrijk</t>
  </si>
  <si>
    <t>Benin</t>
  </si>
  <si>
    <t>Polen</t>
  </si>
  <si>
    <t>Bermuda</t>
  </si>
  <si>
    <t>Portugal</t>
  </si>
  <si>
    <t>Bhutan</t>
  </si>
  <si>
    <t>Roemenië</t>
  </si>
  <si>
    <t>Bolivia</t>
  </si>
  <si>
    <t>Slovenië</t>
  </si>
  <si>
    <t>Slowakije</t>
  </si>
  <si>
    <t>Botswana</t>
  </si>
  <si>
    <t>Alken</t>
  </si>
  <si>
    <t>Spanje</t>
  </si>
  <si>
    <t>Moldavië</t>
  </si>
  <si>
    <t>Tsjechië</t>
  </si>
  <si>
    <t>Monaco</t>
  </si>
  <si>
    <t>Brazilië</t>
  </si>
  <si>
    <t>Turkije</t>
  </si>
  <si>
    <t>Montenegro</t>
  </si>
  <si>
    <t>Britse Maagdeneilanden</t>
  </si>
  <si>
    <t>Verenigd Koninkrijk</t>
  </si>
  <si>
    <t>Brunei</t>
  </si>
  <si>
    <t>Alveringem</t>
  </si>
  <si>
    <t>Zweden</t>
  </si>
  <si>
    <t>Noord-Macedonië</t>
  </si>
  <si>
    <t>Burkina Faso</t>
  </si>
  <si>
    <t>Zwitserland</t>
  </si>
  <si>
    <t>Noorwegen</t>
  </si>
  <si>
    <t>Burundi</t>
  </si>
  <si>
    <t>Oekraïne</t>
  </si>
  <si>
    <t>Cambodja</t>
  </si>
  <si>
    <t>Canada</t>
  </si>
  <si>
    <t>Caribisch-Nederland</t>
  </si>
  <si>
    <t>Centraal-Afrikaanse Republiek</t>
  </si>
  <si>
    <t>Chili</t>
  </si>
  <si>
    <t>Rusland</t>
  </si>
  <si>
    <t>China</t>
  </si>
  <si>
    <t>San Marino</t>
  </si>
  <si>
    <t>Christmaseiland</t>
  </si>
  <si>
    <t>Servië</t>
  </si>
  <si>
    <t>Clipperton</t>
  </si>
  <si>
    <t>Anderlecht</t>
  </si>
  <si>
    <t>Cocoseilanden</t>
  </si>
  <si>
    <t>Colombia</t>
  </si>
  <si>
    <t>Comoren</t>
  </si>
  <si>
    <t>Congo (Brazzaville)</t>
  </si>
  <si>
    <t>Congo (Kinshasa)</t>
  </si>
  <si>
    <t>Cookeilanden</t>
  </si>
  <si>
    <t>Wit-Rusland</t>
  </si>
  <si>
    <t>Costa Rica</t>
  </si>
  <si>
    <t>Cuba</t>
  </si>
  <si>
    <t>Curaçao</t>
  </si>
  <si>
    <t>Djibouti</t>
  </si>
  <si>
    <t>Dominica</t>
  </si>
  <si>
    <t>Dominicaanse Republiek</t>
  </si>
  <si>
    <t>Ecuador</t>
  </si>
  <si>
    <t>Egypte</t>
  </si>
  <si>
    <t>El Salvador</t>
  </si>
  <si>
    <t>Equatoriaal-Guinea</t>
  </si>
  <si>
    <t>Eritrea</t>
  </si>
  <si>
    <t>Antwerpen</t>
  </si>
  <si>
    <t>Ethiopië</t>
  </si>
  <si>
    <t>Faeröer</t>
  </si>
  <si>
    <t>Falklandeilanden</t>
  </si>
  <si>
    <t>Fiji</t>
  </si>
  <si>
    <t>Filipijnen</t>
  </si>
  <si>
    <t>Frans-Guyana</t>
  </si>
  <si>
    <t>Frans-Polynesië</t>
  </si>
  <si>
    <t>Anzegem</t>
  </si>
  <si>
    <t>Gabon</t>
  </si>
  <si>
    <t>Gambia</t>
  </si>
  <si>
    <t>Ghana</t>
  </si>
  <si>
    <t>Gibraltar</t>
  </si>
  <si>
    <t>Grenada</t>
  </si>
  <si>
    <t>Groenland</t>
  </si>
  <si>
    <t>Guadeloupe</t>
  </si>
  <si>
    <t>Guam</t>
  </si>
  <si>
    <t>Ardooie</t>
  </si>
  <si>
    <t>Guatemala</t>
  </si>
  <si>
    <t>Arendonk</t>
  </si>
  <si>
    <t>Guernsey</t>
  </si>
  <si>
    <t>Guinee</t>
  </si>
  <si>
    <t>Guinee-Bissau</t>
  </si>
  <si>
    <t>Guyana</t>
  </si>
  <si>
    <t>Haïti</t>
  </si>
  <si>
    <t>As</t>
  </si>
  <si>
    <t>Honduras</t>
  </si>
  <si>
    <t>Hongkong</t>
  </si>
  <si>
    <t>India</t>
  </si>
  <si>
    <t>Indonesië</t>
  </si>
  <si>
    <t>Asse</t>
  </si>
  <si>
    <t>Irak</t>
  </si>
  <si>
    <t>Iran</t>
  </si>
  <si>
    <t>Assenede</t>
  </si>
  <si>
    <t>Israël</t>
  </si>
  <si>
    <t>Ivoorkust</t>
  </si>
  <si>
    <t>Jamaica</t>
  </si>
  <si>
    <t>Japan</t>
  </si>
  <si>
    <t>Jemen</t>
  </si>
  <si>
    <t>Jersey</t>
  </si>
  <si>
    <t>Jordanië</t>
  </si>
  <si>
    <t>Kaaimaneilanden</t>
  </si>
  <si>
    <t>Kaapverdië</t>
  </si>
  <si>
    <t>Kameroen</t>
  </si>
  <si>
    <t>Kazachstan</t>
  </si>
  <si>
    <t>Kenia</t>
  </si>
  <si>
    <t>Kirgizië</t>
  </si>
  <si>
    <t>Kiribati</t>
  </si>
  <si>
    <t>Koeweit</t>
  </si>
  <si>
    <t>Koraalzee-eilanden</t>
  </si>
  <si>
    <t>Laos</t>
  </si>
  <si>
    <t>Lesotho</t>
  </si>
  <si>
    <t>Libanon</t>
  </si>
  <si>
    <t>Liberia</t>
  </si>
  <si>
    <t>Libië</t>
  </si>
  <si>
    <t>Macau</t>
  </si>
  <si>
    <t>Madagaskar</t>
  </si>
  <si>
    <t>Malawi</t>
  </si>
  <si>
    <t>Avelgem</t>
  </si>
  <si>
    <t>Malediven</t>
  </si>
  <si>
    <t>Maleisië</t>
  </si>
  <si>
    <t>Mali</t>
  </si>
  <si>
    <t>Marokko</t>
  </si>
  <si>
    <t>Marshalleilanden</t>
  </si>
  <si>
    <t>Martinique</t>
  </si>
  <si>
    <t>Mauritanië</t>
  </si>
  <si>
    <t>Mauritius</t>
  </si>
  <si>
    <t>Mayotte</t>
  </si>
  <si>
    <t>Mexico</t>
  </si>
  <si>
    <t>Micronesia</t>
  </si>
  <si>
    <t>Mongolië</t>
  </si>
  <si>
    <t>Baarle-Hertog</t>
  </si>
  <si>
    <t>Montserrat</t>
  </si>
  <si>
    <t>Mozambique</t>
  </si>
  <si>
    <t>Myanmar</t>
  </si>
  <si>
    <t>Namibië</t>
  </si>
  <si>
    <t>Nauru</t>
  </si>
  <si>
    <t>Nepal</t>
  </si>
  <si>
    <t>Nicaragua</t>
  </si>
  <si>
    <t>Nieuw-Caledonië</t>
  </si>
  <si>
    <t>Nieuw-Zeeland</t>
  </si>
  <si>
    <t>Niger</t>
  </si>
  <si>
    <t>Nigeria</t>
  </si>
  <si>
    <t>Niue</t>
  </si>
  <si>
    <t>Noord-Korea</t>
  </si>
  <si>
    <t>Noordelijke Marianen</t>
  </si>
  <si>
    <t>Balen</t>
  </si>
  <si>
    <t>Norfolk</t>
  </si>
  <si>
    <t>Oeganda</t>
  </si>
  <si>
    <t>Oezbekistan</t>
  </si>
  <si>
    <t>Oman</t>
  </si>
  <si>
    <t>Oost-Timor</t>
  </si>
  <si>
    <t>Pakistan</t>
  </si>
  <si>
    <t>Palau</t>
  </si>
  <si>
    <t>Palestina</t>
  </si>
  <si>
    <t>Panama</t>
  </si>
  <si>
    <t>Papoea-Nieuw-Guinea</t>
  </si>
  <si>
    <t>Paraguay</t>
  </si>
  <si>
    <t>Peru</t>
  </si>
  <si>
    <t>Pitcairneilanden</t>
  </si>
  <si>
    <t>Kampen</t>
  </si>
  <si>
    <t>Puerto Rico</t>
  </si>
  <si>
    <t>Qatar</t>
  </si>
  <si>
    <t>Réunion</t>
  </si>
  <si>
    <t>Rwanda</t>
  </si>
  <si>
    <t>Saint Kitts en Nevis</t>
  </si>
  <si>
    <t>Saint Lucia</t>
  </si>
  <si>
    <t>Saint Vincent en de Grenadines</t>
  </si>
  <si>
    <t>Saint-Barthélemy</t>
  </si>
  <si>
    <t>Saint-Pierre en Miquelon</t>
  </si>
  <si>
    <t>Salomonseilanden</t>
  </si>
  <si>
    <t>Samoa</t>
  </si>
  <si>
    <t>Sao Tomé en Principe</t>
  </si>
  <si>
    <t>Saoedi-Arabië</t>
  </si>
  <si>
    <t>Senegal</t>
  </si>
  <si>
    <t>Seychellen</t>
  </si>
  <si>
    <t>Sierra Leone</t>
  </si>
  <si>
    <t>Singapore</t>
  </si>
  <si>
    <t>Beringen</t>
  </si>
  <si>
    <t>Sint-Helena</t>
  </si>
  <si>
    <t>Sint-Maarten (Frankrijk)</t>
  </si>
  <si>
    <t>Beernem</t>
  </si>
  <si>
    <t>Sint-Maarten (Nederland)</t>
  </si>
  <si>
    <t>Beerse</t>
  </si>
  <si>
    <t>Beersel</t>
  </si>
  <si>
    <t>Soedan</t>
  </si>
  <si>
    <t>Somalië</t>
  </si>
  <si>
    <t>Spitsbergen</t>
  </si>
  <si>
    <t>Sri Lanka</t>
  </si>
  <si>
    <t>Suriname</t>
  </si>
  <si>
    <t>Swaziland</t>
  </si>
  <si>
    <t>Begijnendijk</t>
  </si>
  <si>
    <t>Syrië</t>
  </si>
  <si>
    <t>Tadzjikistan</t>
  </si>
  <si>
    <t>Taiwan</t>
  </si>
  <si>
    <t>Tanzania</t>
  </si>
  <si>
    <t>Thailand</t>
  </si>
  <si>
    <t>Bekkevoort</t>
  </si>
  <si>
    <t>Togo</t>
  </si>
  <si>
    <t>Bever</t>
  </si>
  <si>
    <t>Tokelau</t>
  </si>
  <si>
    <t>Tonga</t>
  </si>
  <si>
    <t>Trinidad en Tobago</t>
  </si>
  <si>
    <t>Tsjaad</t>
  </si>
  <si>
    <t>Tunesië</t>
  </si>
  <si>
    <t>Turkmenistan</t>
  </si>
  <si>
    <t>Turks- en Caicoseilanden</t>
  </si>
  <si>
    <t>Tuvalu</t>
  </si>
  <si>
    <t>Uruguay</t>
  </si>
  <si>
    <t>Vanuatu</t>
  </si>
  <si>
    <t>Venezuela</t>
  </si>
  <si>
    <t>Verenigde Arabische Emiraten</t>
  </si>
  <si>
    <t>Verenigde Staten</t>
  </si>
  <si>
    <t>Vietnam</t>
  </si>
  <si>
    <t>Wallis en Futuna</t>
  </si>
  <si>
    <t>Westelijke Sahara</t>
  </si>
  <si>
    <t>Zambia</t>
  </si>
  <si>
    <t>Zimbabwe</t>
  </si>
  <si>
    <t>Zuid-Afrika</t>
  </si>
  <si>
    <t>Berlaar</t>
  </si>
  <si>
    <t>Berlare</t>
  </si>
  <si>
    <t>Zuid-Korea</t>
  </si>
  <si>
    <t>Zuid-Soedan</t>
  </si>
  <si>
    <t>Bertem</t>
  </si>
  <si>
    <t>Beveren</t>
  </si>
  <si>
    <t>Bierbeek</t>
  </si>
  <si>
    <t>Bilzen</t>
  </si>
  <si>
    <t>Blankenberge</t>
  </si>
  <si>
    <t>Bocholt</t>
  </si>
  <si>
    <t>Boechout</t>
  </si>
  <si>
    <t>Bonheiden</t>
  </si>
  <si>
    <t>Boom</t>
  </si>
  <si>
    <t>Boortmeerbeek</t>
  </si>
  <si>
    <t>Borgloon</t>
  </si>
  <si>
    <t>Bornem</t>
  </si>
  <si>
    <t>Borsbeek</t>
  </si>
  <si>
    <t>Boutersem</t>
  </si>
  <si>
    <t>Brakel</t>
  </si>
  <si>
    <t>Zwijndrecht</t>
  </si>
  <si>
    <t>Brasschaat</t>
  </si>
  <si>
    <t>Brecht</t>
  </si>
  <si>
    <t>Bredene</t>
  </si>
  <si>
    <t>Bree</t>
  </si>
  <si>
    <t>Brugge</t>
  </si>
  <si>
    <t>Brussel</t>
  </si>
  <si>
    <t>Buggenhout</t>
  </si>
  <si>
    <t>Damme</t>
  </si>
  <si>
    <t>De Haan</t>
  </si>
  <si>
    <t>De Panne</t>
  </si>
  <si>
    <t>De Pinte</t>
  </si>
  <si>
    <t>Deerlijk</t>
  </si>
  <si>
    <t>Deinze</t>
  </si>
  <si>
    <t>Denderleeuw</t>
  </si>
  <si>
    <t>Dendermonde</t>
  </si>
  <si>
    <t>Dentergem</t>
  </si>
  <si>
    <t>Dessel</t>
  </si>
  <si>
    <t>Destelbergen</t>
  </si>
  <si>
    <t>Diepenbeek</t>
  </si>
  <si>
    <t>Diest</t>
  </si>
  <si>
    <t>Diksmuide</t>
  </si>
  <si>
    <t>Dilbeek</t>
  </si>
  <si>
    <t>Dilsen-Stokkem</t>
  </si>
  <si>
    <t>Drogenbos</t>
  </si>
  <si>
    <t>Duffel</t>
  </si>
  <si>
    <t>Edegem</t>
  </si>
  <si>
    <t>Eeklo</t>
  </si>
  <si>
    <t>Elsene</t>
  </si>
  <si>
    <t>Essen</t>
  </si>
  <si>
    <t>Etterbeek</t>
  </si>
  <si>
    <t>Evere</t>
  </si>
  <si>
    <t>Evergem</t>
  </si>
  <si>
    <t>Galmaarden</t>
  </si>
  <si>
    <t>Ganshoren</t>
  </si>
  <si>
    <t>Gavere</t>
  </si>
  <si>
    <t>Geel</t>
  </si>
  <si>
    <t>Geetbets</t>
  </si>
  <si>
    <t>Genk</t>
  </si>
  <si>
    <t>Gent</t>
  </si>
  <si>
    <t>Geraardsbergen</t>
  </si>
  <si>
    <t>Gingelom</t>
  </si>
  <si>
    <t>Gistel</t>
  </si>
  <si>
    <t>Glabbeek</t>
  </si>
  <si>
    <t>Gooik</t>
  </si>
  <si>
    <t>Grimbergen</t>
  </si>
  <si>
    <t>Grobbendonk</t>
  </si>
  <si>
    <t>Haacht</t>
  </si>
  <si>
    <t>Haaltert</t>
  </si>
  <si>
    <t>Halen</t>
  </si>
  <si>
    <t>Halle</t>
  </si>
  <si>
    <t>Hamme</t>
  </si>
  <si>
    <t>Harelbeke</t>
  </si>
  <si>
    <t>Hasselt</t>
  </si>
  <si>
    <t>Heers</t>
  </si>
  <si>
    <t>Heist-op-den-Berg</t>
  </si>
  <si>
    <t>Hemiksem</t>
  </si>
  <si>
    <t>Herent</t>
  </si>
  <si>
    <t>Herentals</t>
  </si>
  <si>
    <t>Herenthout</t>
  </si>
  <si>
    <t>Herk-de-Stad</t>
  </si>
  <si>
    <t>Herne</t>
  </si>
  <si>
    <t>Herselt</t>
  </si>
  <si>
    <t>Herstappe</t>
  </si>
  <si>
    <t>Herzele</t>
  </si>
  <si>
    <t>Heusden-Zolder</t>
  </si>
  <si>
    <t>Hoegaarden</t>
  </si>
  <si>
    <t>Hoeilaart</t>
  </si>
  <si>
    <t>Hoeselt</t>
  </si>
  <si>
    <t>Holsbeek</t>
  </si>
  <si>
    <t>Hooglede</t>
  </si>
  <si>
    <t>Hoogstraten</t>
  </si>
  <si>
    <t>Houthulst</t>
  </si>
  <si>
    <t>Hove</t>
  </si>
  <si>
    <t>Huldenberg</t>
  </si>
  <si>
    <t>Hulshout</t>
  </si>
  <si>
    <t>Ichtegem</t>
  </si>
  <si>
    <t>Ieper</t>
  </si>
  <si>
    <t>Ingelmunster</t>
  </si>
  <si>
    <t>Izegem</t>
  </si>
  <si>
    <t>Jabbeke</t>
  </si>
  <si>
    <t>Jette</t>
  </si>
  <si>
    <t>Kalmthout</t>
  </si>
  <si>
    <t>Kampenhout</t>
  </si>
  <si>
    <t>Kapellen</t>
  </si>
  <si>
    <t>Kapelle-op-den-Bos</t>
  </si>
  <si>
    <t>Kaprijke</t>
  </si>
  <si>
    <t>Kasterlee</t>
  </si>
  <si>
    <t>Keerbergen</t>
  </si>
  <si>
    <t>Kinrooi</t>
  </si>
  <si>
    <t>Koekelare</t>
  </si>
  <si>
    <t>Koekelberg</t>
  </si>
  <si>
    <t>Koksijde</t>
  </si>
  <si>
    <t>Kontich</t>
  </si>
  <si>
    <t>Kortemark</t>
  </si>
  <si>
    <t>Kortenaken</t>
  </si>
  <si>
    <t>Kortenberg</t>
  </si>
  <si>
    <t>Kortessem</t>
  </si>
  <si>
    <t>Kortrijk</t>
  </si>
  <si>
    <t>Kraainem</t>
  </si>
  <si>
    <t>Kruibeke</t>
  </si>
  <si>
    <t>Kuurne</t>
  </si>
  <si>
    <t>Laarne</t>
  </si>
  <si>
    <t>Lanaken</t>
  </si>
  <si>
    <t>Landen</t>
  </si>
  <si>
    <t>Lebbeke</t>
  </si>
  <si>
    <t>Lede</t>
  </si>
  <si>
    <t>Ledegem</t>
  </si>
  <si>
    <t>Lendelede</t>
  </si>
  <si>
    <t>Leopoldsburg</t>
  </si>
  <si>
    <t>Leuven</t>
  </si>
  <si>
    <t>Lichtervelde</t>
  </si>
  <si>
    <t>Liedekerke</t>
  </si>
  <si>
    <t>Lier</t>
  </si>
  <si>
    <t>Lille</t>
  </si>
  <si>
    <t>Linkebeek</t>
  </si>
  <si>
    <t>Lint</t>
  </si>
  <si>
    <t>Linter</t>
  </si>
  <si>
    <t>Lochristi</t>
  </si>
  <si>
    <t>Lokeren</t>
  </si>
  <si>
    <t>Lommel</t>
  </si>
  <si>
    <t>Londerzeel</t>
  </si>
  <si>
    <t>Lubbeek</t>
  </si>
  <si>
    <t>Lummen</t>
  </si>
  <si>
    <t>Maaseik</t>
  </si>
  <si>
    <t>Maasmechelen</t>
  </si>
  <si>
    <t>Machelen</t>
  </si>
  <si>
    <t>Maldegem</t>
  </si>
  <si>
    <t>Malle</t>
  </si>
  <si>
    <t>Mechelen</t>
  </si>
  <si>
    <t>Meerhout</t>
  </si>
  <si>
    <t>Meise</t>
  </si>
  <si>
    <t>Melle</t>
  </si>
  <si>
    <t>Menen</t>
  </si>
  <si>
    <t>Merchtem</t>
  </si>
  <si>
    <t>Merelbeke</t>
  </si>
  <si>
    <t>Merksplas</t>
  </si>
  <si>
    <t>Mesen</t>
  </si>
  <si>
    <t>Meulebeke</t>
  </si>
  <si>
    <t>Middelkerke</t>
  </si>
  <si>
    <t>Moerbeke</t>
  </si>
  <si>
    <t>Mol</t>
  </si>
  <si>
    <t>Moorslede</t>
  </si>
  <si>
    <t>Mortsel</t>
  </si>
  <si>
    <t>Nazareth</t>
  </si>
  <si>
    <t>Niel</t>
  </si>
  <si>
    <t>Nieuwerkerken</t>
  </si>
  <si>
    <t>Nieuwpoort</t>
  </si>
  <si>
    <t>Nijlen</t>
  </si>
  <si>
    <t>Ninove</t>
  </si>
  <si>
    <t>Olen</t>
  </si>
  <si>
    <t>Oostende</t>
  </si>
  <si>
    <t>Oosterzele</t>
  </si>
  <si>
    <t>Oostkamp</t>
  </si>
  <si>
    <t>Oostrozebeke</t>
  </si>
  <si>
    <t>Opwijk</t>
  </si>
  <si>
    <t>Oudenaarde</t>
  </si>
  <si>
    <t>Oudenburg</t>
  </si>
  <si>
    <t>Oudergem</t>
  </si>
  <si>
    <t>Oud-Heverlee</t>
  </si>
  <si>
    <t>Oud-Turnhout</t>
  </si>
  <si>
    <t>Overijse</t>
  </si>
  <si>
    <t>Peer</t>
  </si>
  <si>
    <t>Pepingen</t>
  </si>
  <si>
    <t>Pittem</t>
  </si>
  <si>
    <t>Poperinge</t>
  </si>
  <si>
    <t>Putte</t>
  </si>
  <si>
    <t>Ranst</t>
  </si>
  <si>
    <t>Ravels</t>
  </si>
  <si>
    <t>Retie</t>
  </si>
  <si>
    <t>Riemst</t>
  </si>
  <si>
    <t>Rijkevorsel</t>
  </si>
  <si>
    <t>Roeselare</t>
  </si>
  <si>
    <t>Ronse</t>
  </si>
  <si>
    <t>Roosdaal</t>
  </si>
  <si>
    <t>Rotselaar</t>
  </si>
  <si>
    <t>Ruiselede</t>
  </si>
  <si>
    <t>Rumst</t>
  </si>
  <si>
    <t>Schaarbeek</t>
  </si>
  <si>
    <t>Schelle</t>
  </si>
  <si>
    <t>Schilde</t>
  </si>
  <si>
    <t>Schoten</t>
  </si>
  <si>
    <t>Sint-Agatha-Berchem</t>
  </si>
  <si>
    <t>Ceuta</t>
  </si>
  <si>
    <t>Sint-Genesius-Rode</t>
  </si>
  <si>
    <t>Sint-Gillis</t>
  </si>
  <si>
    <t>Sint-Gillis-Waas</t>
  </si>
  <si>
    <t>Sint-Jans-Molenbeek</t>
  </si>
  <si>
    <t>Sint-Joost-ten-Node</t>
  </si>
  <si>
    <t>Sint-Katelijne-Waver</t>
  </si>
  <si>
    <t>Sint-Lambrechts-Woluwe</t>
  </si>
  <si>
    <t>Sint-Laureins</t>
  </si>
  <si>
    <t>Sint-Lievens-Houtem</t>
  </si>
  <si>
    <t>Sint-Martens-Latem</t>
  </si>
  <si>
    <t>Sint-Niklaas</t>
  </si>
  <si>
    <t>Sint-Pieters-Leeuw</t>
  </si>
  <si>
    <t>Sint-Pieters-Woluwe</t>
  </si>
  <si>
    <t>Sint-Truiden</t>
  </si>
  <si>
    <t>Stabroek</t>
  </si>
  <si>
    <t>Staden</t>
  </si>
  <si>
    <t>Steenokkerzeel</t>
  </si>
  <si>
    <t>Stekene</t>
  </si>
  <si>
    <t>Temse</t>
  </si>
  <si>
    <t>Ternat</t>
  </si>
  <si>
    <t>Tervuren</t>
  </si>
  <si>
    <t>Tessenderlo</t>
  </si>
  <si>
    <t>Tielt</t>
  </si>
  <si>
    <t>Tienen</t>
  </si>
  <si>
    <t>Tongeren</t>
  </si>
  <si>
    <t>Torhout</t>
  </si>
  <si>
    <t>Tremelo</t>
  </si>
  <si>
    <t>Turnhout</t>
  </si>
  <si>
    <t>Ukkel</t>
  </si>
  <si>
    <t>Veurne</t>
  </si>
  <si>
    <t>Vilvoorde</t>
  </si>
  <si>
    <t>Vorselaar</t>
  </si>
  <si>
    <t>Vorst</t>
  </si>
  <si>
    <t>Vosselaar</t>
  </si>
  <si>
    <t>Waasmunster</t>
  </si>
  <si>
    <t>Wachtebeke</t>
  </si>
  <si>
    <t>Waregem</t>
  </si>
  <si>
    <t>Watermaal-Bosvoorde</t>
  </si>
  <si>
    <t>Wellen</t>
  </si>
  <si>
    <t>Wemmel</t>
  </si>
  <si>
    <t>Wervik</t>
  </si>
  <si>
    <t>Westerlo</t>
  </si>
  <si>
    <t>Wetteren</t>
  </si>
  <si>
    <t>Wevelgem</t>
  </si>
  <si>
    <t>Wezembeek-Oppem</t>
  </si>
  <si>
    <t>Wichelen</t>
  </si>
  <si>
    <t>Wielsbeke</t>
  </si>
  <si>
    <t>Wijnegem</t>
  </si>
  <si>
    <t>Willebroek</t>
  </si>
  <si>
    <t>Wingene</t>
  </si>
  <si>
    <t>Wommelgem</t>
  </si>
  <si>
    <t>Wuustwezel</t>
  </si>
  <si>
    <t>Zandhoven</t>
  </si>
  <si>
    <t>Zaventem</t>
  </si>
  <si>
    <t>Zedelgem</t>
  </si>
  <si>
    <t>Zele</t>
  </si>
  <si>
    <t>Zelzate</t>
  </si>
  <si>
    <t>Zemst</t>
  </si>
  <si>
    <t>Zoersel</t>
  </si>
  <si>
    <t>Zonhoven</t>
  </si>
  <si>
    <t>Zonnebeke</t>
  </si>
  <si>
    <t>Zottegem</t>
  </si>
  <si>
    <t>Zoutleeuw</t>
  </si>
  <si>
    <t>Zuienkerke</t>
  </si>
  <si>
    <t>Zulte</t>
  </si>
  <si>
    <t>Zutendaal</t>
  </si>
  <si>
    <t>Zwevegem</t>
  </si>
  <si>
    <t>Melilla</t>
  </si>
  <si>
    <t>Ham</t>
  </si>
  <si>
    <t>Fout</t>
  </si>
  <si>
    <t>Fout ingevuld terwijl inactief</t>
  </si>
  <si>
    <t>Educatief</t>
  </si>
  <si>
    <t>N52</t>
  </si>
  <si>
    <t>M16</t>
  </si>
  <si>
    <t>Onderhoud - logistiek</t>
  </si>
  <si>
    <t>Totaal</t>
  </si>
  <si>
    <t>Aantal unieke deelnemers</t>
  </si>
  <si>
    <t>Verplicht en niet ingevuld / inactief</t>
  </si>
  <si>
    <t>Workshops, animaties of initiaties</t>
  </si>
  <si>
    <t>Residentie</t>
  </si>
  <si>
    <t>Multidisciplinair</t>
  </si>
  <si>
    <t>Jonglerie</t>
  </si>
  <si>
    <t>Evenwicht</t>
  </si>
  <si>
    <t>Luchtacrobatie</t>
  </si>
  <si>
    <t>Grondacrobatie</t>
  </si>
  <si>
    <t>Productiegroepen</t>
  </si>
  <si>
    <t>Lessen op regelmatige basis</t>
  </si>
  <si>
    <t>Locatie</t>
  </si>
  <si>
    <t>Soort activiteiten</t>
  </si>
  <si>
    <t>str</t>
  </si>
  <si>
    <t>bool</t>
  </si>
  <si>
    <t>Datatype</t>
  </si>
  <si>
    <t xml:space="preserve">volwassenen </t>
  </si>
  <si>
    <t>Circustheater</t>
  </si>
  <si>
    <t>Bestuurders</t>
  </si>
  <si>
    <t>Niet-zelfstandigen (zonder kunstenaarskaart)</t>
  </si>
  <si>
    <t>Zelfstandigen (zonder kunstenaarskaart)</t>
  </si>
  <si>
    <t>Zelfstandigen (met kunstenaarskaart)</t>
  </si>
  <si>
    <t>Aantal unieke medewerkers</t>
  </si>
  <si>
    <t>KVR</t>
  </si>
  <si>
    <t>Vrijwilligers-
vergoeding</t>
  </si>
  <si>
    <t>Aantal werkdagen</t>
  </si>
  <si>
    <t>Verg. voor royalty's</t>
  </si>
  <si>
    <t>Verg. voor occass. prest.</t>
  </si>
  <si>
    <t>Geen (onbetaald)</t>
  </si>
  <si>
    <t>Onkosten-
vergoeding</t>
  </si>
  <si>
    <t>Presentie-
geld</t>
  </si>
  <si>
    <t>Aantal begunstigden per vergoedingswijze</t>
  </si>
  <si>
    <t>float</t>
  </si>
  <si>
    <t>MEDEWERKERS ZONDER RSZ-BIJDRAGE</t>
  </si>
  <si>
    <t>Aantal</t>
  </si>
  <si>
    <t>Vrouwen</t>
  </si>
  <si>
    <t>Mannen</t>
  </si>
  <si>
    <t>Vrijwilligers</t>
  </si>
  <si>
    <t>Aanpasbaar [NIET DOORVOEREN] [markering: constanten: ijsblauw, variabelen: lavendel]</t>
  </si>
  <si>
    <t>Automatisch [DOORVOEREN]</t>
  </si>
  <si>
    <t>Fout witruimte</t>
  </si>
  <si>
    <t>Erpe-Mere</t>
  </si>
  <si>
    <t>Brussels Hoofdstedelijk Gewest</t>
  </si>
  <si>
    <t>Provincie Antwerpen</t>
  </si>
  <si>
    <t>Provincie Limburg</t>
  </si>
  <si>
    <t>Provincie Oost-Vlaanderen</t>
  </si>
  <si>
    <t>Provincie Vlaams-Brabant</t>
  </si>
  <si>
    <t>Provincie West-Vlaanderen</t>
  </si>
  <si>
    <t>Laakdal</t>
  </si>
  <si>
    <t>Hamont-Achel</t>
  </si>
  <si>
    <t>Hechtel-Eksel</t>
  </si>
  <si>
    <t>Houthalen-Helchteren</t>
  </si>
  <si>
    <t>Horebeke</t>
  </si>
  <si>
    <t>Kluisbergen</t>
  </si>
  <si>
    <t>Kruisem</t>
  </si>
  <si>
    <t>Lierde</t>
  </si>
  <si>
    <t>Heuvelland</t>
  </si>
  <si>
    <t>Knokke-Heist</t>
  </si>
  <si>
    <t>Langemark-Poelkapelle</t>
  </si>
  <si>
    <t>Puurs-Sint-Amands</t>
  </si>
  <si>
    <t>Oudsbergen</t>
  </si>
  <si>
    <t>Lievegem</t>
  </si>
  <si>
    <t>Maarkedal</t>
  </si>
  <si>
    <t>Lennik</t>
  </si>
  <si>
    <t>Scherpenheuvel-Zichem</t>
  </si>
  <si>
    <t>Lo-Reninge</t>
  </si>
  <si>
    <t>Pelt</t>
  </si>
  <si>
    <t>Voeren</t>
  </si>
  <si>
    <t>Wortegem-Petegem</t>
  </si>
  <si>
    <t>Zwalm</t>
  </si>
  <si>
    <t>Tielt-Winge</t>
  </si>
  <si>
    <t>Spiere-Helkijn</t>
  </si>
  <si>
    <t>Vleteren</t>
  </si>
  <si>
    <t>ATELIERS: LOCATIES WAAR WORDT LESGEGEVEN</t>
  </si>
  <si>
    <t>Residenties</t>
  </si>
  <si>
    <t>Residenties ifv niet-resultaatgericht onderzoek</t>
  </si>
  <si>
    <t>Binnenlandse residenties</t>
  </si>
  <si>
    <t>Buitenlandse residenties</t>
  </si>
  <si>
    <t>Aantal coproducenten</t>
  </si>
  <si>
    <t>Artistieke omkadering</t>
  </si>
  <si>
    <t>int</t>
  </si>
  <si>
    <t>Niet-zelfstandigen (met kunstenaarskaart)</t>
  </si>
  <si>
    <t>Parkour</t>
  </si>
  <si>
    <t>Circusmotoriek</t>
  </si>
  <si>
    <t>Gecreërde producties</t>
  </si>
  <si>
    <t>Gespeelde voorstellingen</t>
  </si>
  <si>
    <t>Gepresenteerde producties</t>
  </si>
  <si>
    <t>Producties en voorstellingen</t>
  </si>
  <si>
    <t>Coproductie</t>
  </si>
  <si>
    <t>Aantal activiteiten</t>
  </si>
  <si>
    <t>Presentatiemoment</t>
  </si>
  <si>
    <t>Aantal unieke gezelschappen</t>
  </si>
  <si>
    <t>Leslocaties</t>
  </si>
  <si>
    <t>Vlaamse Gewest</t>
  </si>
  <si>
    <t>Europa, buiten België</t>
  </si>
  <si>
    <t>Azië</t>
  </si>
  <si>
    <t>Afrika</t>
  </si>
  <si>
    <t>Noord-Amerika</t>
  </si>
  <si>
    <t>Zuid-Amerika</t>
  </si>
  <si>
    <t>Oceanië</t>
  </si>
  <si>
    <t>Waals Gewest</t>
  </si>
  <si>
    <t>De selectie kan ongedaan gemaakt worden door het 'v'-teken te deleten.</t>
  </si>
  <si>
    <t>Zet een 'v'-teken in relevante invulvelden om ze aan te vinken. Je kunt pijlen op een toetsenbord gebruiken om tussen de velden te navigeren of de cursor eerst met een muis in een relevant veld zetten.</t>
  </si>
  <si>
    <t>Ga naar werkblad 'Ateliers leslocaties' →</t>
  </si>
  <si>
    <t>Andere:</t>
  </si>
  <si>
    <t>GEZELSCHAPPEN: LOCATIES WAAR WORDT GESPEELD</t>
  </si>
  <si>
    <t>Werkblad 'Werknemers zonder RSZ':</t>
  </si>
  <si>
    <t>Werkblad 'Gezelschappen locaties':</t>
  </si>
  <si>
    <t>1. Medewerkers zonder RSZ-bijdrage</t>
  </si>
  <si>
    <t>Deelnemers</t>
  </si>
  <si>
    <t>Categorie</t>
  </si>
  <si>
    <t>Ga naar werkblad 'Gezelschappen locaties' →</t>
  </si>
  <si>
    <t>Azoren</t>
  </si>
  <si>
    <t>Canarische Eilanden</t>
  </si>
  <si>
    <t>Verspreide Eilanden in de Indische Oceaan</t>
  </si>
  <si>
    <t>Madeira</t>
  </si>
  <si>
    <t>Brits Indische Oceaanterritorium</t>
  </si>
  <si>
    <t>Sint-Eustatius</t>
  </si>
  <si>
    <t>Navassa</t>
  </si>
  <si>
    <t>Saba</t>
  </si>
  <si>
    <t>Fout datatype</t>
  </si>
  <si>
    <t>ATELIERS: ACTIVITEITEN</t>
  </si>
  <si>
    <t>Werksoort</t>
  </si>
  <si>
    <t>Werkblad 'Ateliers activiteiten':</t>
  </si>
  <si>
    <t>Werkblad 'Ateliers leslocaties':</t>
  </si>
  <si>
    <t>Werkblad 'Gezelschappen activiteiten':</t>
  </si>
  <si>
    <t>Werkblad 'Werkplaatsen activiteiten':</t>
  </si>
  <si>
    <t>Werknemers zonder RSZ</t>
  </si>
  <si>
    <t>Ateliers activiteiten</t>
  </si>
  <si>
    <t>Ateliers leslocaties</t>
  </si>
  <si>
    <t>Gezelschappen activiteiten</t>
  </si>
  <si>
    <t>Gezelschappen locaties</t>
  </si>
  <si>
    <t>GEZELSCHAPPEN: ACTIVITEITEN</t>
  </si>
  <si>
    <t>WERKPLAATSEN: ACTIVITEITEN</t>
  </si>
  <si>
    <t># lege verplichte velden</t>
  </si>
  <si>
    <t># fouten</t>
  </si>
  <si>
    <t>AB17</t>
  </si>
  <si>
    <t>Werkplaatsen activiteiten</t>
  </si>
  <si>
    <t># selecties</t>
  </si>
  <si>
    <t>AU101</t>
  </si>
  <si>
    <t>AU112</t>
  </si>
  <si>
    <t># lege verpliche velden</t>
  </si>
  <si>
    <t>AC29</t>
  </si>
  <si>
    <t>Relatietype</t>
  </si>
  <si>
    <t>Onverwachte combinatie</t>
  </si>
  <si>
    <t>Waarschuwing</t>
  </si>
  <si>
    <t>X</t>
  </si>
  <si>
    <t>Geslacht deelnemers niet-occasionele activiteiten</t>
  </si>
  <si>
    <t>Leeftijdsgroepen niet-occasionele activiteiten</t>
  </si>
  <si>
    <t>Niet-occasionele activiteiten</t>
  </si>
  <si>
    <t>Occasionele activiteiten</t>
  </si>
  <si>
    <t>Aantal unieke deelnemers met een sociaal tarief</t>
  </si>
  <si>
    <t>Aantal deelnemersuren</t>
  </si>
  <si>
    <t>6 tot &lt;12 jaar</t>
  </si>
  <si>
    <t>2,5 tot 6 jaar</t>
  </si>
  <si>
    <t>12 tot &lt;18 jaar</t>
  </si>
  <si>
    <t>Atelier</t>
  </si>
  <si>
    <t>Je kunt pijlen op een toetsenbord gebruiken om tussen de velden te navigeren of de cursor eerst met een muis in een relevant veld zetten.</t>
  </si>
  <si>
    <t>Zet een 'v'-teken in relevante invulvelden in kolom 'C' om ze aan te vinken.</t>
  </si>
  <si>
    <t>Aantal niet-occasionele act.</t>
  </si>
  <si>
    <t>Aantal occasionele act.</t>
  </si>
  <si>
    <r>
      <t xml:space="preserve">Technieken </t>
    </r>
    <r>
      <rPr>
        <i/>
        <sz val="10"/>
        <color theme="4" tint="-0.499984740745262"/>
        <rFont val="Calibri"/>
        <family val="2"/>
        <scheme val="minor"/>
      </rPr>
      <t>(enkel van toepassing voor lessen op regelmatige basis, workshops, animaties of initiaties)</t>
    </r>
  </si>
  <si>
    <t>AG64</t>
  </si>
  <si>
    <t># waarschuwingen</t>
  </si>
  <si>
    <t>Samenvatting fouten</t>
  </si>
  <si>
    <t>Samenvatting waarschuwingen</t>
  </si>
  <si>
    <r>
      <t xml:space="preserve">Aantal lesuren </t>
    </r>
    <r>
      <rPr>
        <i/>
        <sz val="9"/>
        <color theme="1"/>
        <rFont val="Calibri"/>
        <family val="2"/>
        <scheme val="minor"/>
      </rPr>
      <t>(enkel van toepassing voor lessen op regelmatige basis)</t>
    </r>
  </si>
  <si>
    <t>CC86</t>
  </si>
  <si>
    <t>circws_verantw_inh_v1</t>
  </si>
  <si>
    <t>Productie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</si>
</sst>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0\);#,##0.00;@"/>
  </numFmts>
  <fonts count="45"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6"/>
      <color theme="1"/>
      <name val="Calibri"/>
      <family val="2"/>
      <scheme val="minor"/>
    </font>
    <font>
      <b/>
      <sz val="16"/>
      <color theme="0"/>
      <name val="Calibri"/>
      <family val="2"/>
      <scheme val="minor"/>
    </font>
    <font>
      <b/>
      <sz val="16"/>
      <color theme="1"/>
      <name val="Calibri"/>
      <family val="2"/>
      <scheme val="minor"/>
    </font>
    <font>
      <b/>
      <sz val="11"/>
      <color theme="8"/>
      <name val="Calibri"/>
      <family val="2"/>
      <scheme val="minor"/>
    </font>
    <font>
      <sz val="11"/>
      <name val="Calibri"/>
      <family val="2"/>
      <scheme val="minor"/>
    </font>
    <font>
      <u/>
      <sz val="11"/>
      <color theme="10"/>
      <name val="Calibri"/>
      <family val="2"/>
      <scheme val="minor"/>
    </font>
    <font>
      <b/>
      <u/>
      <sz val="11"/>
      <color theme="10"/>
      <name val="Calibri"/>
      <family val="2"/>
      <scheme val="minor"/>
    </font>
    <font>
      <sz val="10"/>
      <color theme="1"/>
      <name val="Calibri"/>
      <family val="2"/>
      <scheme val="minor"/>
    </font>
    <font>
      <sz val="12"/>
      <color theme="1"/>
      <name val="Calibri"/>
      <family val="2"/>
      <scheme val="minor"/>
    </font>
    <font>
      <b/>
      <sz val="11"/>
      <color theme="9"/>
      <name val="Calibri"/>
      <family val="2"/>
      <scheme val="minor"/>
    </font>
    <font>
      <b/>
      <i/>
      <sz val="11"/>
      <color theme="0"/>
      <name val="Calibri"/>
      <family val="2"/>
      <scheme val="minor"/>
    </font>
    <font>
      <b/>
      <sz val="11"/>
      <name val="Calibri"/>
      <family val="2"/>
      <scheme val="minor"/>
    </font>
    <font>
      <sz val="11"/>
      <color rgb="FF000000"/>
      <name val="Calibri"/>
      <family val="2"/>
    </font>
    <font>
      <sz val="8"/>
      <name val="Calibri"/>
      <family val="2"/>
      <scheme val="minor"/>
    </font>
    <font>
      <b/>
      <sz val="10"/>
      <color theme="0"/>
      <name val="Calibri"/>
      <family val="2"/>
      <scheme val="minor"/>
    </font>
    <font>
      <b/>
      <sz val="9"/>
      <color theme="0"/>
      <name val="Calibri"/>
      <family val="2"/>
      <scheme val="minor"/>
    </font>
    <font>
      <b/>
      <sz val="11"/>
      <color theme="4" tint="-0.499984740745262"/>
      <name val="Calibri"/>
      <family val="2"/>
      <scheme val="minor"/>
    </font>
    <font>
      <b/>
      <sz val="10"/>
      <color theme="1"/>
      <name val="Calibri"/>
      <family val="2"/>
      <scheme val="minor"/>
    </font>
    <font>
      <sz val="10"/>
      <name val="Calibri"/>
      <family val="2"/>
      <scheme val="minor"/>
    </font>
    <font>
      <b/>
      <sz val="11"/>
      <color theme="8" tint="-0.249977111117893"/>
      <name val="Calibri"/>
      <family val="2"/>
      <scheme val="minor"/>
    </font>
    <font>
      <sz val="9"/>
      <color theme="1"/>
      <name val="Calibri"/>
      <family val="2"/>
      <scheme val="minor"/>
    </font>
    <font>
      <sz val="12"/>
      <color theme="0"/>
      <name val="Calibri"/>
      <family val="2"/>
      <scheme val="minor"/>
    </font>
    <font>
      <sz val="9"/>
      <name val="Calibri"/>
      <family val="2"/>
      <scheme val="minor"/>
    </font>
    <font>
      <sz val="16"/>
      <color theme="4" tint="-0.499984740745262"/>
      <name val="Calibri Light"/>
      <family val="2"/>
      <scheme val="major"/>
    </font>
    <font>
      <sz val="16"/>
      <color theme="0"/>
      <name val="Calibri Light"/>
      <family val="2"/>
      <scheme val="major"/>
    </font>
    <font>
      <sz val="20"/>
      <color theme="1"/>
      <name val="Calibri"/>
      <family val="2"/>
      <scheme val="minor"/>
    </font>
    <font>
      <b/>
      <sz val="10"/>
      <color theme="8" tint="-0.249977111117893"/>
      <name val="Calibri"/>
      <family val="2"/>
      <scheme val="minor"/>
    </font>
    <font>
      <b/>
      <sz val="10"/>
      <name val="Calibri"/>
      <family val="2"/>
      <scheme val="minor"/>
    </font>
    <font>
      <b/>
      <sz val="10"/>
      <color theme="9" tint="-0.249977111117893"/>
      <name val="Calibri"/>
      <family val="2"/>
      <scheme val="minor"/>
    </font>
    <font>
      <sz val="11"/>
      <color theme="0"/>
      <name val="Calibri"/>
      <family val="2"/>
      <scheme val="minor"/>
    </font>
    <font>
      <b/>
      <sz val="11"/>
      <color theme="4"/>
      <name val="Calibri"/>
      <family val="2"/>
      <scheme val="minor"/>
    </font>
    <font>
      <sz val="11"/>
      <color theme="4"/>
      <name val="Calibri"/>
      <family val="2"/>
      <scheme val="minor"/>
    </font>
    <font>
      <b/>
      <sz val="10"/>
      <color theme="4" tint="-0.499984740745262"/>
      <name val="Calibri Light"/>
      <family val="2"/>
      <scheme val="major"/>
    </font>
    <font>
      <b/>
      <sz val="10"/>
      <color theme="4" tint="-0.499984740745262"/>
      <name val="Calibri"/>
      <family val="2"/>
      <scheme val="minor"/>
    </font>
    <font>
      <b/>
      <sz val="9"/>
      <color theme="0"/>
      <name val="Calibri Light"/>
      <family val="2"/>
      <scheme val="major"/>
    </font>
    <font>
      <b/>
      <sz val="9"/>
      <name val="Calibri Light"/>
      <family val="2"/>
      <scheme val="major"/>
    </font>
    <font>
      <i/>
      <sz val="10"/>
      <color theme="4" tint="-0.499984740745262"/>
      <name val="Calibri"/>
      <family val="2"/>
      <scheme val="minor"/>
    </font>
    <font>
      <b/>
      <i/>
      <u/>
      <sz val="10"/>
      <color theme="10"/>
      <name val="Calibri"/>
      <family val="2"/>
      <scheme val="minor"/>
    </font>
    <font>
      <sz val="10"/>
      <color theme="0"/>
      <name val="Calibri"/>
      <family val="2"/>
      <scheme val="minor"/>
    </font>
    <font>
      <i/>
      <sz val="9"/>
      <color theme="4" tint="-0.499984740745262"/>
      <name val="Calibri"/>
      <family val="2"/>
      <scheme val="minor"/>
    </font>
    <font>
      <i/>
      <sz val="9"/>
      <color theme="1"/>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gray0625">
        <bgColor theme="4" tint="0.79992065187536243"/>
      </patternFill>
    </fill>
  </fills>
  <borders count="21">
    <border>
      <left/>
      <right/>
      <top/>
      <bottom/>
      <diagonal/>
    </border>
    <border>
      <left style="thin">
        <color theme="8"/>
      </left>
      <right style="thin">
        <color theme="8"/>
      </right>
      <top style="thin">
        <color theme="8"/>
      </top>
      <bottom style="thin">
        <color theme="8"/>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right style="thin">
        <color theme="4"/>
      </right>
      <top/>
      <bottom/>
      <diagonal/>
    </border>
    <border>
      <left style="thin">
        <color theme="4"/>
      </left>
      <right/>
      <top/>
      <bottom/>
      <diagonal/>
    </border>
    <border>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right style="thin">
        <color theme="4"/>
      </right>
      <top style="thin">
        <color theme="0"/>
      </top>
      <bottom/>
      <diagonal/>
    </border>
    <border>
      <left/>
      <right style="thin">
        <color auto="1"/>
      </right>
      <top style="thin">
        <color theme="0"/>
      </top>
      <bottom/>
      <diagonal/>
    </border>
    <border>
      <left/>
      <right/>
      <top style="thin">
        <color theme="4"/>
      </top>
      <bottom style="thin">
        <color theme="4"/>
      </bottom>
      <diagonal/>
    </border>
    <border>
      <left/>
      <right/>
      <top style="thin">
        <color theme="0"/>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style="thin">
        <color indexed="64"/>
      </left>
      <right style="thin">
        <color indexed="64"/>
      </right>
      <top/>
      <bottom/>
      <diagonal/>
    </border>
    <border>
      <left style="dotted">
        <color indexed="64"/>
      </left>
      <right style="thin">
        <color indexed="64"/>
      </right>
      <top/>
      <bottom/>
      <diagonal/>
    </border>
    <border>
      <left style="dotted">
        <color indexed="64"/>
      </left>
      <right style="dotted">
        <color indexed="64"/>
      </right>
      <top/>
      <bottom/>
      <diagonal/>
    </border>
  </borders>
  <cellStyleXfs count="4">
    <xf numFmtId="0" fontId="0" fillId="0" borderId="0"/>
    <xf numFmtId="0" fontId="9" fillId="0" borderId="0" applyNumberFormat="0" applyFill="0" applyBorder="0" applyAlignment="0" applyProtection="0"/>
    <xf numFmtId="0" fontId="16" fillId="0" borderId="0"/>
    <xf numFmtId="0" fontId="16" fillId="0" borderId="0"/>
  </cellStyleXfs>
  <cellXfs count="173">
    <xf numFmtId="0" fontId="0" fillId="0" borderId="0" xfId="0"/>
    <xf numFmtId="0" fontId="2" fillId="0" borderId="0" xfId="0" applyFont="1"/>
    <xf numFmtId="0" fontId="4" fillId="0" borderId="0" xfId="0" applyFont="1" applyAlignment="1">
      <alignment horizontal="left"/>
    </xf>
    <xf numFmtId="0" fontId="3" fillId="0" borderId="0" xfId="0" applyFont="1" applyAlignment="1">
      <alignment horizontal="left"/>
    </xf>
    <xf numFmtId="0" fontId="2" fillId="0" borderId="0" xfId="0" applyFont="1" applyAlignment="1">
      <alignment horizontal="left"/>
    </xf>
    <xf numFmtId="0" fontId="7" fillId="0" borderId="0" xfId="0" applyFont="1"/>
    <xf numFmtId="0" fontId="0" fillId="0" borderId="0" xfId="0" applyAlignment="1">
      <alignment vertical="center"/>
    </xf>
    <xf numFmtId="0" fontId="14" fillId="6" borderId="6" xfId="0" applyFont="1" applyFill="1" applyBorder="1" applyAlignment="1">
      <alignment horizontal="center" vertical="center"/>
    </xf>
    <xf numFmtId="0" fontId="0" fillId="8" borderId="3" xfId="0" applyFill="1" applyBorder="1" applyAlignment="1">
      <alignment horizontal="center" vertical="center"/>
    </xf>
    <xf numFmtId="0" fontId="0" fillId="0" borderId="2" xfId="0" applyBorder="1" applyAlignment="1" applyProtection="1">
      <alignment horizontal="center" vertical="center"/>
      <protection locked="0"/>
    </xf>
    <xf numFmtId="0" fontId="0" fillId="3" borderId="4" xfId="0" applyFill="1" applyBorder="1" applyAlignment="1">
      <alignment horizontal="center" vertical="center"/>
    </xf>
    <xf numFmtId="0" fontId="0" fillId="3" borderId="3" xfId="0" applyFill="1"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14" fillId="6" borderId="7"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8" xfId="0" applyFont="1" applyFill="1" applyBorder="1" applyAlignment="1">
      <alignment horizontal="right" vertical="center"/>
    </xf>
    <xf numFmtId="0" fontId="14" fillId="6" borderId="11" xfId="0" applyFont="1" applyFill="1" applyBorder="1" applyAlignment="1">
      <alignment horizontal="center" vertical="center"/>
    </xf>
    <xf numFmtId="0" fontId="14" fillId="6" borderId="12" xfId="0" applyFont="1" applyFill="1" applyBorder="1" applyAlignment="1">
      <alignment horizontal="center" vertical="center"/>
    </xf>
    <xf numFmtId="0" fontId="0" fillId="7" borderId="10" xfId="0" applyFill="1" applyBorder="1" applyAlignment="1">
      <alignment horizontal="center" vertical="center"/>
    </xf>
    <xf numFmtId="0" fontId="0" fillId="7" borderId="0" xfId="0" applyFill="1" applyAlignment="1">
      <alignment vertical="center"/>
    </xf>
    <xf numFmtId="0" fontId="0" fillId="7" borderId="13" xfId="0" applyFill="1" applyBorder="1" applyAlignment="1">
      <alignment vertical="center"/>
    </xf>
    <xf numFmtId="0" fontId="0" fillId="7" borderId="4" xfId="0" applyFill="1" applyBorder="1" applyAlignment="1">
      <alignment vertical="center"/>
    </xf>
    <xf numFmtId="0" fontId="0" fillId="0" borderId="0" xfId="0" applyProtection="1">
      <protection locked="0"/>
    </xf>
    <xf numFmtId="0" fontId="13" fillId="0" borderId="0" xfId="0" applyFont="1" applyAlignment="1">
      <alignment horizontal="left"/>
    </xf>
    <xf numFmtId="0" fontId="11" fillId="0" borderId="0" xfId="0" applyFont="1"/>
    <xf numFmtId="0" fontId="0" fillId="2" borderId="0" xfId="0" applyFill="1"/>
    <xf numFmtId="0" fontId="11" fillId="0" borderId="0" xfId="0" applyFont="1" applyAlignment="1">
      <alignment vertical="center"/>
    </xf>
    <xf numFmtId="0" fontId="8" fillId="0" borderId="0" xfId="0" applyFont="1"/>
    <xf numFmtId="0" fontId="22" fillId="0" borderId="0" xfId="0" applyFont="1" applyAlignment="1">
      <alignment vertical="center"/>
    </xf>
    <xf numFmtId="0" fontId="23" fillId="0" borderId="0" xfId="0" applyFont="1" applyAlignment="1">
      <alignment horizontal="center"/>
    </xf>
    <xf numFmtId="0" fontId="6" fillId="0" borderId="0" xfId="0" applyFont="1" applyAlignment="1">
      <alignment horizontal="left"/>
    </xf>
    <xf numFmtId="0" fontId="1" fillId="2" borderId="0" xfId="0" applyFont="1" applyFill="1"/>
    <xf numFmtId="0" fontId="15" fillId="0" borderId="0" xfId="0" applyFont="1"/>
    <xf numFmtId="0" fontId="8" fillId="0" borderId="15" xfId="0" applyFont="1" applyBorder="1"/>
    <xf numFmtId="0" fontId="8" fillId="0" borderId="15" xfId="0" applyFont="1" applyBorder="1" applyAlignment="1">
      <alignment horizontal="left" indent="1"/>
    </xf>
    <xf numFmtId="0" fontId="15" fillId="0" borderId="0" xfId="0" applyFont="1" applyAlignment="1">
      <alignment horizontal="left"/>
    </xf>
    <xf numFmtId="0" fontId="23" fillId="0" borderId="0" xfId="0" applyFont="1" applyAlignment="1">
      <alignment vertical="top"/>
    </xf>
    <xf numFmtId="0" fontId="1" fillId="0" borderId="0" xfId="0" applyFont="1"/>
    <xf numFmtId="0" fontId="27" fillId="0" borderId="0" xfId="0" applyFont="1" applyAlignment="1">
      <alignment vertical="center"/>
    </xf>
    <xf numFmtId="0" fontId="5" fillId="0" borderId="0" xfId="0" applyFont="1" applyAlignment="1">
      <alignment vertical="center"/>
    </xf>
    <xf numFmtId="0" fontId="28" fillId="0" borderId="0" xfId="0" applyFont="1" applyAlignment="1">
      <alignment vertical="center"/>
    </xf>
    <xf numFmtId="0" fontId="0" fillId="2" borderId="0" xfId="0" applyFill="1" applyAlignment="1">
      <alignment vertical="top" wrapText="1"/>
    </xf>
    <xf numFmtId="0" fontId="23" fillId="2" borderId="0" xfId="0" applyFont="1" applyFill="1" applyAlignment="1">
      <alignment vertical="top"/>
    </xf>
    <xf numFmtId="0" fontId="0" fillId="0" borderId="0" xfId="0" applyAlignment="1">
      <alignment vertical="top" wrapText="1"/>
    </xf>
    <xf numFmtId="0" fontId="20" fillId="0" borderId="0" xfId="0" applyFont="1" applyAlignment="1">
      <alignment horizontal="left"/>
    </xf>
    <xf numFmtId="0" fontId="15" fillId="0" borderId="0" xfId="0" applyFont="1" applyAlignment="1">
      <alignment horizontal="center"/>
    </xf>
    <xf numFmtId="0" fontId="8" fillId="0" borderId="16" xfId="0" applyFont="1" applyBorder="1"/>
    <xf numFmtId="0" fontId="11" fillId="0" borderId="0" xfId="0" applyFont="1" applyAlignment="1">
      <alignment horizontal="left" indent="1"/>
    </xf>
    <xf numFmtId="0" fontId="30" fillId="0" borderId="0" xfId="0" applyFont="1" applyAlignment="1">
      <alignment horizontal="left"/>
    </xf>
    <xf numFmtId="0" fontId="0" fillId="9" borderId="1" xfId="0" applyFill="1" applyBorder="1" applyAlignment="1">
      <alignment vertical="center"/>
    </xf>
    <xf numFmtId="0" fontId="0" fillId="0" borderId="0" xfId="0" applyAlignment="1">
      <alignment horizontal="left" indent="1"/>
    </xf>
    <xf numFmtId="0" fontId="0" fillId="5" borderId="0" xfId="0" applyFill="1"/>
    <xf numFmtId="0" fontId="0" fillId="4" borderId="0" xfId="0" applyFill="1"/>
    <xf numFmtId="0" fontId="0" fillId="0" borderId="17" xfId="0" applyBorder="1"/>
    <xf numFmtId="0" fontId="0" fillId="0" borderId="17" xfId="0" applyBorder="1" applyAlignment="1">
      <alignment horizontal="left" indent="1"/>
    </xf>
    <xf numFmtId="0" fontId="0" fillId="0" borderId="16" xfId="0" applyBorder="1"/>
    <xf numFmtId="0" fontId="32" fillId="0" borderId="0" xfId="0" applyFont="1" applyAlignment="1">
      <alignment horizontal="left"/>
    </xf>
    <xf numFmtId="0" fontId="14" fillId="6" borderId="0" xfId="0" applyFont="1" applyFill="1" applyAlignment="1">
      <alignment horizontal="right" vertical="center"/>
    </xf>
    <xf numFmtId="0" fontId="19" fillId="2" borderId="0" xfId="0" applyFont="1" applyFill="1" applyAlignment="1">
      <alignment vertical="center"/>
    </xf>
    <xf numFmtId="0" fontId="30" fillId="0" borderId="0" xfId="0" applyFont="1" applyAlignment="1">
      <alignment vertical="center"/>
    </xf>
    <xf numFmtId="0" fontId="11" fillId="0" borderId="10" xfId="0" applyFont="1" applyBorder="1" applyAlignment="1">
      <alignment vertical="center"/>
    </xf>
    <xf numFmtId="0" fontId="11" fillId="0" borderId="10" xfId="0" applyFont="1" applyBorder="1" applyAlignment="1">
      <alignment vertical="top"/>
    </xf>
    <xf numFmtId="0" fontId="30" fillId="0" borderId="0" xfId="0" applyFont="1" applyAlignment="1">
      <alignment horizontal="left" vertical="top"/>
    </xf>
    <xf numFmtId="0" fontId="33" fillId="0" borderId="0" xfId="0" applyFont="1" applyAlignment="1" applyProtection="1">
      <alignment vertical="top"/>
      <protection hidden="1"/>
    </xf>
    <xf numFmtId="0" fontId="22" fillId="0" borderId="0" xfId="0" applyFont="1"/>
    <xf numFmtId="0" fontId="21" fillId="0" borderId="0" xfId="0" applyFont="1"/>
    <xf numFmtId="0" fontId="11" fillId="0" borderId="10" xfId="0" applyFont="1" applyBorder="1"/>
    <xf numFmtId="0" fontId="19" fillId="2" borderId="0" xfId="0" applyFont="1" applyFill="1" applyAlignment="1">
      <alignment horizontal="center" vertical="center"/>
    </xf>
    <xf numFmtId="0" fontId="11" fillId="0" borderId="0" xfId="0" applyFont="1" applyAlignment="1">
      <alignment horizontal="left" vertical="center"/>
    </xf>
    <xf numFmtId="0" fontId="18" fillId="0" borderId="0" xfId="0" applyFont="1" applyAlignment="1">
      <alignment vertical="center"/>
    </xf>
    <xf numFmtId="164" fontId="24" fillId="3" borderId="2" xfId="0" applyNumberFormat="1" applyFont="1" applyFill="1" applyBorder="1" applyAlignment="1">
      <alignment horizontal="center" vertical="center"/>
    </xf>
    <xf numFmtId="0" fontId="24" fillId="3" borderId="0" xfId="0" applyFont="1" applyFill="1" applyAlignment="1">
      <alignment horizontal="center" vertical="center"/>
    </xf>
    <xf numFmtId="164" fontId="24" fillId="10" borderId="0" xfId="0" applyNumberFormat="1" applyFont="1" applyFill="1" applyAlignment="1">
      <alignment horizontal="center" vertical="center"/>
    </xf>
    <xf numFmtId="0" fontId="11" fillId="0" borderId="18" xfId="0" applyFont="1" applyBorder="1"/>
    <xf numFmtId="0" fontId="11" fillId="0" borderId="18" xfId="0" applyFont="1" applyBorder="1" applyAlignment="1">
      <alignment vertical="center"/>
    </xf>
    <xf numFmtId="0" fontId="0" fillId="8" borderId="4" xfId="0" applyFill="1" applyBorder="1" applyAlignment="1">
      <alignment horizontal="center" vertical="center"/>
    </xf>
    <xf numFmtId="0" fontId="24" fillId="0" borderId="0" xfId="0" applyFont="1"/>
    <xf numFmtId="0" fontId="11" fillId="0" borderId="0" xfId="0" applyFont="1" applyAlignment="1">
      <alignment horizontal="center" vertical="center"/>
    </xf>
    <xf numFmtId="0" fontId="24" fillId="0" borderId="10" xfId="0" applyFont="1" applyBorder="1"/>
    <xf numFmtId="0" fontId="0" fillId="0" borderId="0" xfId="0" applyAlignment="1" applyProtection="1">
      <alignment horizontal="center" vertical="top"/>
      <protection locked="0"/>
    </xf>
    <xf numFmtId="0" fontId="31" fillId="0" borderId="0" xfId="0" applyFont="1"/>
    <xf numFmtId="0" fontId="1" fillId="0" borderId="0" xfId="0" applyFont="1" applyAlignment="1">
      <alignment horizontal="center" vertical="top"/>
    </xf>
    <xf numFmtId="0" fontId="36" fillId="0" borderId="0" xfId="0" applyFont="1" applyAlignment="1">
      <alignment vertical="top"/>
    </xf>
    <xf numFmtId="0" fontId="32" fillId="2" borderId="0" xfId="0" applyFont="1" applyFill="1" applyAlignment="1">
      <alignment vertical="center"/>
    </xf>
    <xf numFmtId="0" fontId="0" fillId="0" borderId="0" xfId="0" applyAlignment="1">
      <alignment vertical="top"/>
    </xf>
    <xf numFmtId="0" fontId="31" fillId="2" borderId="0" xfId="0" applyFont="1" applyFill="1"/>
    <xf numFmtId="0" fontId="0" fillId="0" borderId="0" xfId="0" applyAlignment="1">
      <alignment horizontal="left" vertical="center"/>
    </xf>
    <xf numFmtId="0" fontId="0" fillId="2" borderId="0" xfId="0" applyFill="1" applyAlignment="1">
      <alignment horizontal="center" vertical="top"/>
    </xf>
    <xf numFmtId="0" fontId="8" fillId="2" borderId="0" xfId="0" applyFont="1" applyFill="1"/>
    <xf numFmtId="0" fontId="33" fillId="2" borderId="0" xfId="0" applyFont="1" applyFill="1" applyAlignment="1">
      <alignment horizontal="right"/>
    </xf>
    <xf numFmtId="0" fontId="0" fillId="0" borderId="0" xfId="0" applyAlignment="1">
      <alignment horizontal="center" vertical="top"/>
    </xf>
    <xf numFmtId="0" fontId="23" fillId="0" borderId="0" xfId="0" applyFont="1" applyAlignment="1">
      <alignment vertical="center"/>
    </xf>
    <xf numFmtId="0" fontId="19" fillId="6" borderId="0" xfId="0" applyFont="1" applyFill="1" applyAlignment="1">
      <alignment vertical="center"/>
    </xf>
    <xf numFmtId="0" fontId="19" fillId="6" borderId="0" xfId="0" applyFont="1" applyFill="1" applyAlignment="1">
      <alignment horizontal="center" vertical="center"/>
    </xf>
    <xf numFmtId="0" fontId="11" fillId="0" borderId="0" xfId="0" applyFont="1" applyAlignment="1">
      <alignment horizontal="center" vertical="top"/>
    </xf>
    <xf numFmtId="0" fontId="37" fillId="0" borderId="0" xfId="0" applyFont="1"/>
    <xf numFmtId="0" fontId="11"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0" fontId="37" fillId="0" borderId="0" xfId="0" applyFont="1" applyAlignment="1">
      <alignment vertical="center"/>
    </xf>
    <xf numFmtId="0" fontId="27" fillId="2" borderId="0" xfId="0" applyFont="1" applyFill="1" applyAlignment="1">
      <alignment vertical="center"/>
    </xf>
    <xf numFmtId="0" fontId="38" fillId="2" borderId="0" xfId="0" applyFont="1" applyFill="1" applyAlignment="1">
      <alignment horizontal="left" vertical="top" indent="1"/>
    </xf>
    <xf numFmtId="0" fontId="11" fillId="0" borderId="0" xfId="0" applyFont="1" applyAlignment="1" applyProtection="1">
      <alignment vertical="center"/>
      <protection locked="0"/>
    </xf>
    <xf numFmtId="0" fontId="36" fillId="2" borderId="0" xfId="0" applyFont="1" applyFill="1" applyAlignment="1">
      <alignment vertical="top"/>
    </xf>
    <xf numFmtId="0" fontId="11" fillId="8" borderId="0" xfId="0" applyFont="1" applyFill="1" applyAlignment="1">
      <alignment vertical="center"/>
    </xf>
    <xf numFmtId="0" fontId="21" fillId="0" borderId="10" xfId="0" applyFont="1" applyBorder="1"/>
    <xf numFmtId="0" fontId="26" fillId="0" borderId="0" xfId="0" applyFont="1"/>
    <xf numFmtId="49" fontId="24" fillId="0" borderId="0" xfId="0" applyNumberFormat="1" applyFont="1" applyAlignment="1" applyProtection="1">
      <alignment horizontal="center" vertical="center"/>
      <protection locked="0"/>
    </xf>
    <xf numFmtId="0" fontId="39" fillId="0" borderId="0" xfId="0" applyFont="1" applyAlignment="1">
      <alignment horizontal="left" vertical="top"/>
    </xf>
    <xf numFmtId="0" fontId="30" fillId="0" borderId="0" xfId="0" applyFont="1" applyAlignment="1">
      <alignment horizontal="center" vertical="center"/>
    </xf>
    <xf numFmtId="165" fontId="18" fillId="0" borderId="0" xfId="0" applyNumberFormat="1" applyFont="1" applyAlignment="1">
      <alignment vertical="center"/>
    </xf>
    <xf numFmtId="165" fontId="11" fillId="0" borderId="0" xfId="0" applyNumberFormat="1" applyFont="1" applyAlignment="1">
      <alignment vertical="center"/>
    </xf>
    <xf numFmtId="0" fontId="24" fillId="0" borderId="0" xfId="0" applyFont="1" applyAlignment="1">
      <alignment vertical="center"/>
    </xf>
    <xf numFmtId="0" fontId="11" fillId="0" borderId="0" xfId="0" applyFont="1" applyAlignment="1">
      <alignment horizontal="left" vertical="center" indent="1"/>
    </xf>
    <xf numFmtId="49" fontId="24" fillId="0" borderId="0" xfId="0" applyNumberFormat="1" applyFont="1" applyAlignment="1">
      <alignment horizontal="center" vertical="center"/>
    </xf>
    <xf numFmtId="165" fontId="11" fillId="0" borderId="0" xfId="0" applyNumberFormat="1" applyFont="1" applyAlignment="1">
      <alignment horizontal="left" vertical="center" indent="1"/>
    </xf>
    <xf numFmtId="165" fontId="24" fillId="0" borderId="0" xfId="0" applyNumberFormat="1" applyFont="1" applyAlignment="1">
      <alignment vertical="center"/>
    </xf>
    <xf numFmtId="49" fontId="11" fillId="0" borderId="0" xfId="0" applyNumberFormat="1" applyFont="1" applyAlignment="1">
      <alignment horizontal="center" vertical="center"/>
    </xf>
    <xf numFmtId="0" fontId="10" fillId="0" borderId="0" xfId="1" applyFont="1" applyProtection="1">
      <protection locked="0"/>
    </xf>
    <xf numFmtId="0" fontId="35" fillId="0" borderId="0" xfId="1" applyFont="1" applyAlignment="1" applyProtection="1">
      <alignment horizontal="left" indent="1"/>
      <protection locked="0"/>
    </xf>
    <xf numFmtId="0" fontId="10" fillId="0" borderId="0" xfId="1" applyFont="1" applyAlignment="1" applyProtection="1">
      <protection locked="0"/>
    </xf>
    <xf numFmtId="0" fontId="8" fillId="0" borderId="0" xfId="0" applyFont="1" applyAlignment="1">
      <alignment vertical="center"/>
    </xf>
    <xf numFmtId="0" fontId="0" fillId="0" borderId="10" xfId="0" applyBorder="1" applyAlignment="1">
      <alignment vertical="center"/>
    </xf>
    <xf numFmtId="0" fontId="18" fillId="8" borderId="0" xfId="0" applyFont="1" applyFill="1" applyAlignment="1">
      <alignment vertical="center"/>
    </xf>
    <xf numFmtId="0" fontId="0" fillId="0" borderId="0" xfId="0" applyAlignment="1">
      <alignment horizontal="center"/>
    </xf>
    <xf numFmtId="0" fontId="35" fillId="0" borderId="0" xfId="1" applyFont="1" applyAlignment="1" applyProtection="1">
      <alignment horizontal="left" indent="1"/>
    </xf>
    <xf numFmtId="0" fontId="20" fillId="0" borderId="0" xfId="0" applyFont="1"/>
    <xf numFmtId="0" fontId="8" fillId="0" borderId="15" xfId="0" applyFont="1" applyBorder="1" applyProtection="1">
      <protection locked="0"/>
    </xf>
    <xf numFmtId="0" fontId="0" fillId="0" borderId="8" xfId="0" applyBorder="1" applyAlignment="1">
      <alignment vertical="center"/>
    </xf>
    <xf numFmtId="0" fontId="24" fillId="0" borderId="0" xfId="0" applyFont="1" applyAlignment="1">
      <alignment wrapText="1"/>
    </xf>
    <xf numFmtId="0" fontId="18" fillId="8" borderId="0" xfId="0" applyFont="1" applyFill="1" applyAlignment="1">
      <alignment horizontal="left" vertical="center"/>
    </xf>
    <xf numFmtId="0" fontId="18" fillId="8" borderId="0" xfId="0" applyFont="1" applyFill="1" applyAlignment="1">
      <alignment horizontal="center" vertical="center"/>
    </xf>
    <xf numFmtId="0" fontId="26" fillId="0" borderId="0" xfId="0" applyFont="1" applyAlignment="1">
      <alignment vertical="top"/>
    </xf>
    <xf numFmtId="0" fontId="24" fillId="0" borderId="0" xfId="0" applyFont="1" applyAlignment="1">
      <alignment vertical="top"/>
    </xf>
    <xf numFmtId="0" fontId="24" fillId="0" borderId="10" xfId="0" applyFont="1" applyBorder="1" applyAlignment="1">
      <alignment vertical="top"/>
    </xf>
    <xf numFmtId="0" fontId="24" fillId="0" borderId="18" xfId="0" applyFont="1" applyBorder="1" applyAlignment="1">
      <alignment vertical="top"/>
    </xf>
    <xf numFmtId="0" fontId="11" fillId="0" borderId="18" xfId="0" applyFont="1" applyBorder="1" applyAlignment="1">
      <alignment horizontal="left" vertical="center"/>
    </xf>
    <xf numFmtId="0" fontId="11" fillId="8" borderId="0" xfId="0" applyFont="1" applyFill="1" applyAlignment="1">
      <alignment horizontal="center" vertical="center"/>
    </xf>
    <xf numFmtId="165" fontId="24" fillId="0" borderId="0" xfId="0" applyNumberFormat="1" applyFont="1" applyAlignment="1" applyProtection="1">
      <alignment horizontal="center" vertical="center"/>
      <protection locked="0"/>
    </xf>
    <xf numFmtId="0" fontId="11" fillId="0" borderId="8" xfId="0" applyFont="1" applyBorder="1"/>
    <xf numFmtId="0" fontId="11" fillId="0" borderId="0" xfId="0" quotePrefix="1" applyFont="1" applyAlignment="1" applyProtection="1">
      <alignment horizontal="left" vertical="center"/>
      <protection locked="0"/>
    </xf>
    <xf numFmtId="0" fontId="32" fillId="0" borderId="0" xfId="0" applyFont="1" applyAlignment="1">
      <alignment vertical="top"/>
    </xf>
    <xf numFmtId="0" fontId="24" fillId="0" borderId="18" xfId="0" applyFont="1" applyBorder="1"/>
    <xf numFmtId="0" fontId="21" fillId="0" borderId="0" xfId="0" applyFont="1" applyAlignment="1">
      <alignment wrapText="1"/>
    </xf>
    <xf numFmtId="0" fontId="11" fillId="0" borderId="0" xfId="0" applyFont="1" applyAlignment="1">
      <alignment vertical="top"/>
    </xf>
    <xf numFmtId="0" fontId="22" fillId="2" borderId="0" xfId="0" applyFont="1" applyFill="1" applyAlignment="1">
      <alignment vertical="center"/>
    </xf>
    <xf numFmtId="0" fontId="11" fillId="2" borderId="0" xfId="0" applyFont="1" applyFill="1" applyAlignment="1">
      <alignment vertical="center"/>
    </xf>
    <xf numFmtId="0" fontId="42" fillId="2" borderId="0" xfId="0" applyFont="1" applyFill="1" applyAlignment="1">
      <alignment horizontal="right" vertical="center"/>
    </xf>
    <xf numFmtId="14" fontId="0" fillId="0" borderId="2" xfId="0" applyNumberFormat="1" applyBorder="1" applyAlignment="1" applyProtection="1">
      <alignment horizontal="center" vertical="center"/>
      <protection locked="0"/>
    </xf>
    <xf numFmtId="0" fontId="0" fillId="0" borderId="2" xfId="0" applyBorder="1" applyAlignment="1" applyProtection="1">
      <alignment horizontal="center"/>
      <protection locked="0"/>
    </xf>
    <xf numFmtId="0" fontId="43" fillId="0" borderId="0" xfId="0" applyFont="1" applyAlignment="1">
      <alignment vertical="center"/>
    </xf>
    <xf numFmtId="0" fontId="24" fillId="0" borderId="8" xfId="0" applyFont="1" applyBorder="1" applyAlignment="1">
      <alignment vertical="top"/>
    </xf>
    <xf numFmtId="0" fontId="24" fillId="0" borderId="20" xfId="0" applyFont="1" applyBorder="1" applyAlignment="1">
      <alignment vertical="top"/>
    </xf>
    <xf numFmtId="0" fontId="24" fillId="0" borderId="19" xfId="0" applyFont="1" applyBorder="1" applyAlignment="1">
      <alignment vertical="top"/>
    </xf>
    <xf numFmtId="0" fontId="0" fillId="0" borderId="20" xfId="0" applyBorder="1" applyAlignment="1">
      <alignment vertical="center"/>
    </xf>
    <xf numFmtId="0" fontId="0" fillId="0" borderId="19" xfId="0" applyBorder="1" applyAlignment="1">
      <alignment vertical="center"/>
    </xf>
    <xf numFmtId="0" fontId="21" fillId="0" borderId="0" xfId="0" applyFont="1" applyAlignment="1">
      <alignment horizontal="center" vertical="center"/>
    </xf>
    <xf numFmtId="0" fontId="10" fillId="0" borderId="0" xfId="1" applyFont="1" applyFill="1" applyAlignment="1" applyProtection="1">
      <protection locked="0"/>
    </xf>
    <xf numFmtId="0" fontId="5" fillId="2" borderId="0" xfId="0" applyFont="1" applyFill="1" applyAlignment="1">
      <alignment horizontal="center"/>
    </xf>
    <xf numFmtId="0" fontId="23" fillId="0" borderId="0" xfId="0" applyFont="1" applyAlignment="1">
      <alignment horizontal="center" vertical="center"/>
    </xf>
    <xf numFmtId="0" fontId="25" fillId="2" borderId="0" xfId="0" applyFont="1" applyFill="1" applyAlignment="1">
      <alignment horizontal="center" vertical="top"/>
    </xf>
    <xf numFmtId="0" fontId="34" fillId="0" borderId="0" xfId="1" applyFont="1" applyProtection="1"/>
    <xf numFmtId="0" fontId="35" fillId="0" borderId="0" xfId="1" applyFont="1" applyAlignment="1" applyProtection="1">
      <alignment horizontal="left" indent="1"/>
    </xf>
    <xf numFmtId="0" fontId="10" fillId="0" borderId="0" xfId="1" applyFont="1" applyAlignment="1" applyProtection="1">
      <protection locked="0"/>
    </xf>
    <xf numFmtId="0" fontId="27" fillId="0" borderId="0" xfId="0" applyFont="1" applyAlignment="1">
      <alignment horizontal="left" vertical="center"/>
    </xf>
    <xf numFmtId="0" fontId="19" fillId="6" borderId="0" xfId="0" applyFont="1" applyFill="1" applyAlignment="1">
      <alignment horizontal="center" vertical="center" wrapText="1"/>
    </xf>
    <xf numFmtId="0" fontId="19" fillId="2" borderId="0" xfId="0" applyFont="1" applyFill="1" applyAlignment="1">
      <alignment horizontal="center" vertical="center"/>
    </xf>
    <xf numFmtId="0" fontId="41" fillId="0" borderId="0" xfId="1" applyFont="1" applyAlignment="1" applyProtection="1">
      <alignment horizontal="left" vertical="center"/>
      <protection locked="0"/>
    </xf>
    <xf numFmtId="0" fontId="29" fillId="0" borderId="0" xfId="0" applyFont="1" applyAlignment="1">
      <alignment horizontal="right" vertical="center" wrapText="1"/>
    </xf>
    <xf numFmtId="0" fontId="12" fillId="0" borderId="0" xfId="0" applyFont="1" applyAlignment="1">
      <alignment horizontal="center" vertical="center" wrapText="1"/>
    </xf>
    <xf numFmtId="0" fontId="14" fillId="6" borderId="14" xfId="0" applyFont="1" applyFill="1" applyBorder="1" applyAlignment="1">
      <alignment horizontal="center" vertical="center" textRotation="90"/>
    </xf>
    <xf numFmtId="0" fontId="14" fillId="6" borderId="0" xfId="0" applyFont="1" applyFill="1" applyAlignment="1">
      <alignment horizontal="center" vertical="center" textRotation="90"/>
    </xf>
  </cellXfs>
  <cellStyles count="4">
    <cellStyle name="Hyperlink" xfId="1" builtinId="8"/>
    <cellStyle name="Normal 2" xfId="2" xr:uid="{E684F63F-0058-41B5-B04A-FE1D8A1C1B40}"/>
    <cellStyle name="Normal 3" xfId="3" xr:uid="{F93048C9-BA38-467C-BD98-A3064654389C}"/>
    <cellStyle name="Standaard" xfId="0" builtinId="0"/>
  </cellStyles>
  <dxfs count="72">
    <dxf>
      <font>
        <b/>
        <i val="0"/>
        <color auto="1"/>
      </font>
      <fill>
        <patternFill>
          <bgColor theme="9" tint="0.39994506668294322"/>
        </patternFill>
      </fill>
    </dxf>
    <dxf>
      <font>
        <b/>
        <i val="0"/>
        <color theme="0"/>
      </font>
      <fill>
        <patternFill>
          <bgColor theme="9"/>
        </patternFill>
      </fill>
    </dxf>
    <dxf>
      <font>
        <b/>
        <i val="0"/>
        <color auto="1"/>
      </font>
      <fill>
        <patternFill>
          <bgColor theme="8" tint="0.59996337778862885"/>
        </patternFill>
      </fill>
    </dxf>
    <dxf>
      <font>
        <b/>
        <i val="0"/>
        <color auto="1"/>
      </font>
      <fill>
        <patternFill>
          <bgColor theme="8" tint="0.59996337778862885"/>
        </patternFill>
      </fill>
    </dxf>
    <dxf>
      <font>
        <b val="0"/>
        <i val="0"/>
        <color theme="0" tint="-0.499984740745262"/>
      </font>
      <fill>
        <patternFill>
          <bgColor theme="3" tint="0.79998168889431442"/>
        </patternFill>
      </fill>
    </dxf>
    <dxf>
      <font>
        <b/>
        <i val="0"/>
        <color theme="0"/>
      </font>
      <fill>
        <patternFill>
          <bgColor theme="8"/>
        </patternFill>
      </fill>
    </dxf>
    <dxf>
      <font>
        <color theme="8" tint="-0.499984740745262"/>
      </font>
      <fill>
        <patternFill>
          <bgColor theme="8" tint="0.79998168889431442"/>
        </patternFill>
      </fill>
      <border>
        <vertical/>
        <horizontal/>
      </border>
    </dxf>
    <dxf>
      <font>
        <color theme="5" tint="-0.499984740745262"/>
      </font>
      <fill>
        <patternFill>
          <bgColor theme="5" tint="0.79998168889431442"/>
        </patternFill>
      </fill>
      <border>
        <vertical/>
        <horizontal/>
      </border>
    </dxf>
    <dxf>
      <font>
        <color theme="5" tint="-0.24994659260841701"/>
      </font>
    </dxf>
    <dxf>
      <font>
        <color theme="8" tint="-0.24994659260841701"/>
      </font>
    </dxf>
    <dxf>
      <font>
        <color theme="0" tint="-0.499984740745262"/>
      </font>
    </dxf>
    <dxf>
      <font>
        <color theme="5" tint="-0.24994659260841701"/>
      </font>
    </dxf>
    <dxf>
      <font>
        <color theme="8" tint="-0.24994659260841701"/>
      </font>
    </dxf>
    <dxf>
      <font>
        <color theme="0" tint="-0.499984740745262"/>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numFmt numFmtId="166" formatCode=";;;&quot;✔&quot;"/>
    </dxf>
    <dxf>
      <border>
        <left style="thin">
          <color theme="4" tint="-0.24994659260841701"/>
        </left>
        <right style="thin">
          <color theme="4" tint="-0.24994659260841701"/>
        </right>
        <top style="thin">
          <color theme="4" tint="-0.24994659260841701"/>
        </top>
        <bottom style="thin">
          <color theme="4" tint="-0.24994659260841701"/>
        </bottom>
        <vertical/>
        <horizontal/>
      </border>
    </dxf>
    <dxf>
      <fill>
        <patternFill>
          <bgColor theme="9" tint="0.79998168889431442"/>
        </patternFill>
      </fill>
      <border>
        <left style="thin">
          <color theme="8"/>
        </left>
        <right style="thin">
          <color theme="8"/>
        </right>
        <top style="thin">
          <color theme="8"/>
        </top>
        <bottom style="thin">
          <color theme="8"/>
        </bottom>
        <vertical/>
        <horizontal/>
      </border>
    </dxf>
    <dxf>
      <fill>
        <patternFill patternType="gray0625">
          <bgColor theme="0" tint="-4.9989318521683403E-2"/>
        </patternFill>
      </fill>
    </dxf>
    <dxf>
      <fill>
        <patternFill>
          <bgColor theme="8"/>
        </patternFill>
      </fill>
    </dxf>
    <dxf>
      <fill>
        <patternFill>
          <bgColor theme="8"/>
        </patternFill>
      </fill>
    </dxf>
    <dxf>
      <fill>
        <patternFill>
          <bgColor theme="4" tint="0.79998168889431442"/>
        </patternFill>
      </fill>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numFmt numFmtId="166" formatCode=";;;&quot;✔&quot;"/>
    </dxf>
    <dxf>
      <border>
        <left style="thin">
          <color theme="4" tint="-0.24994659260841701"/>
        </left>
        <right style="thin">
          <color theme="4" tint="-0.24994659260841701"/>
        </right>
        <top style="thin">
          <color theme="4" tint="-0.24994659260841701"/>
        </top>
        <bottom style="thin">
          <color theme="4" tint="-0.24994659260841701"/>
        </bottom>
        <vertical/>
        <horizontal/>
      </border>
    </dxf>
    <dxf>
      <fill>
        <patternFill>
          <bgColor theme="9" tint="0.79998168889431442"/>
        </patternFill>
      </fill>
      <border>
        <left style="thin">
          <color theme="8"/>
        </left>
        <right style="thin">
          <color theme="8"/>
        </right>
        <top style="thin">
          <color theme="8"/>
        </top>
        <bottom style="thin">
          <color theme="8"/>
        </bottom>
        <vertical/>
        <horizontal/>
      </border>
    </dxf>
    <dxf>
      <fill>
        <patternFill patternType="gray0625">
          <bgColor theme="0" tint="-4.9989318521683403E-2"/>
        </patternFill>
      </fill>
    </dxf>
    <dxf>
      <fill>
        <patternFill>
          <bgColor theme="8"/>
        </patternFill>
      </fill>
    </dxf>
    <dxf>
      <fill>
        <patternFill>
          <bgColor theme="8"/>
        </patternFill>
      </fill>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4" tint="0.79998168889431442"/>
        </patternFill>
      </fill>
    </dxf>
    <dxf>
      <numFmt numFmtId="166" formatCode=";;;&quot;✔&quot;"/>
    </dxf>
    <dxf>
      <border>
        <left style="thin">
          <color theme="4" tint="-0.24994659260841701"/>
        </left>
        <right style="thin">
          <color theme="4" tint="-0.24994659260841701"/>
        </right>
        <top style="thin">
          <color theme="4" tint="-0.24994659260841701"/>
        </top>
        <bottom style="thin">
          <color theme="4" tint="-0.24994659260841701"/>
        </bottom>
        <vertical/>
        <horizontal/>
      </border>
    </dxf>
    <dxf>
      <fill>
        <patternFill>
          <bgColor theme="9" tint="0.79998168889431442"/>
        </patternFill>
      </fill>
      <border>
        <left style="thin">
          <color theme="8"/>
        </left>
        <right style="thin">
          <color theme="8"/>
        </right>
        <top style="thin">
          <color theme="8"/>
        </top>
        <bottom style="thin">
          <color theme="8"/>
        </bottom>
        <vertical/>
        <horizontal/>
      </border>
    </dxf>
    <dxf>
      <fill>
        <patternFill patternType="gray0625">
          <bgColor theme="0" tint="-4.9989318521683403E-2"/>
        </patternFill>
      </fill>
    </dxf>
    <dxf>
      <fill>
        <patternFill>
          <bgColor theme="8"/>
        </patternFill>
      </fill>
    </dxf>
    <dxf>
      <fill>
        <patternFill>
          <bgColor theme="8"/>
        </patternFill>
      </fill>
    </dxf>
    <dxf>
      <fill>
        <patternFill>
          <bgColor theme="4" tint="0.79998168889431442"/>
        </patternFill>
      </fill>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numFmt numFmtId="166" formatCode=";;;&quot;✔&quot;"/>
    </dxf>
    <dxf>
      <border>
        <left style="thin">
          <color theme="4" tint="-0.24994659260841701"/>
        </left>
        <right style="thin">
          <color theme="4" tint="-0.24994659260841701"/>
        </right>
        <top style="thin">
          <color theme="4" tint="-0.24994659260841701"/>
        </top>
        <bottom style="thin">
          <color theme="4" tint="-0.24994659260841701"/>
        </bottom>
        <vertical/>
        <horizontal/>
      </border>
    </dxf>
    <dxf>
      <fill>
        <patternFill>
          <bgColor theme="9" tint="0.79998168889431442"/>
        </patternFill>
      </fill>
      <border>
        <left style="thin">
          <color theme="8"/>
        </left>
        <right style="thin">
          <color theme="8"/>
        </right>
        <top style="thin">
          <color theme="8"/>
        </top>
        <bottom style="thin">
          <color theme="8"/>
        </bottom>
        <vertical/>
        <horizontal/>
      </border>
    </dxf>
    <dxf>
      <fill>
        <patternFill>
          <bgColor theme="8"/>
        </patternFill>
      </fill>
    </dxf>
    <dxf>
      <fill>
        <patternFill>
          <bgColor theme="8"/>
        </patternFill>
      </fill>
    </dxf>
    <dxf>
      <fill>
        <patternFill patternType="gray0625"/>
      </fill>
    </dxf>
    <dxf>
      <fill>
        <patternFill>
          <bgColor theme="4" tint="0.79998168889431442"/>
        </patternFill>
      </fill>
    </dxf>
    <dxf>
      <font>
        <b/>
        <i val="0"/>
        <color theme="0"/>
      </font>
      <fill>
        <patternFill>
          <bgColor theme="4" tint="0.39994506668294322"/>
        </patternFill>
      </fill>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4" tint="0.79998168889431442"/>
        </patternFill>
      </fill>
    </dxf>
    <dxf>
      <numFmt numFmtId="166" formatCode=";;;&quot;✔&quot;"/>
    </dxf>
    <dxf>
      <border>
        <left style="thin">
          <color theme="4" tint="-0.24994659260841701"/>
        </left>
        <right style="thin">
          <color theme="4" tint="-0.24994659260841701"/>
        </right>
        <top style="thin">
          <color theme="4" tint="-0.24994659260841701"/>
        </top>
        <bottom style="thin">
          <color theme="4" tint="-0.24994659260841701"/>
        </bottom>
        <vertical/>
        <horizontal/>
      </border>
    </dxf>
    <dxf>
      <fill>
        <patternFill>
          <bgColor theme="9" tint="0.79998168889431442"/>
        </patternFill>
      </fill>
      <border>
        <left style="thin">
          <color theme="8"/>
        </left>
        <right style="thin">
          <color theme="8"/>
        </right>
        <top style="thin">
          <color theme="8"/>
        </top>
        <bottom style="thin">
          <color theme="8"/>
        </bottom>
        <vertical/>
        <horizontal/>
      </border>
    </dxf>
    <dxf>
      <fill>
        <patternFill patternType="gray0625">
          <bgColor theme="0" tint="-4.9989318521683403E-2"/>
        </patternFill>
      </fill>
    </dxf>
    <dxf>
      <fill>
        <patternFill>
          <bgColor theme="8"/>
        </patternFill>
      </fill>
    </dxf>
    <dxf>
      <fill>
        <patternFill>
          <bgColor theme="8"/>
        </patternFill>
      </fill>
    </dxf>
    <dxf>
      <font>
        <color theme="9"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9"/>
        </patternFill>
      </fill>
    </dxf>
    <dxf>
      <numFmt numFmtId="166" formatCode=";;;&quot;✔&quot;"/>
    </dxf>
    <dxf>
      <border>
        <left style="thin">
          <color theme="4" tint="-0.24994659260841701"/>
        </left>
        <right style="thin">
          <color theme="4" tint="-0.24994659260841701"/>
        </right>
        <top style="thin">
          <color theme="4" tint="-0.24994659260841701"/>
        </top>
        <bottom style="thin">
          <color theme="4" tint="-0.24994659260841701"/>
        </bottom>
        <vertical/>
        <horizontal/>
      </border>
    </dxf>
    <dxf>
      <fill>
        <patternFill>
          <bgColor theme="9" tint="0.79998168889431442"/>
        </patternFill>
      </fill>
      <border>
        <left style="thin">
          <color theme="8"/>
        </left>
        <right style="thin">
          <color theme="8"/>
        </right>
        <top style="thin">
          <color theme="8"/>
        </top>
        <bottom style="thin">
          <color theme="8"/>
        </bottom>
        <vertical/>
        <horizontal/>
      </border>
    </dxf>
    <dxf>
      <fill>
        <patternFill patternType="gray0625">
          <bgColor theme="0" tint="-4.9989318521683403E-2"/>
        </patternFill>
      </fill>
    </dxf>
    <dxf>
      <fill>
        <patternFill>
          <bgColor theme="8"/>
        </patternFill>
      </fill>
    </dxf>
    <dxf>
      <fill>
        <patternFill>
          <bgColor theme="8"/>
        </patternFill>
      </fill>
    </dxf>
    <dxf>
      <fill>
        <patternFill>
          <bgColor theme="4" tint="0.79998168889431442"/>
        </patternFill>
      </fill>
    </dxf>
    <dxf>
      <fill>
        <patternFill>
          <bgColor theme="4" tint="0.39994506668294322"/>
        </patternFill>
      </fill>
    </dxf>
  </dxfs>
  <tableStyles count="0" defaultTableStyle="TableStyleMedium2" defaultPivotStyle="PivotStyleLight16"/>
  <colors>
    <mruColors>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vlaanderen.be/cjm/nl/cultuur/circus-vlaanderen/subsidies-circusdecreet-2019"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microsoft.com/nl-be/microsoft-365/free-office-online-for-the-web"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Ateliers activiteiten'!A1"/><Relationship Id="rId1" Type="http://schemas.openxmlformats.org/officeDocument/2006/relationships/hyperlink" Target="#'Vooraf'!A1"/></Relationships>
</file>

<file path=xl/drawings/_rels/drawing3.xml.rels><?xml version="1.0" encoding="UTF-8" standalone="yes"?>
<Relationships xmlns="http://schemas.openxmlformats.org/package/2006/relationships"><Relationship Id="rId2" Type="http://schemas.openxmlformats.org/officeDocument/2006/relationships/hyperlink" Target="#'Ateliers leslocaties'!A1"/><Relationship Id="rId1" Type="http://schemas.openxmlformats.org/officeDocument/2006/relationships/hyperlink" Target="#'Werknemers zonder RSZ'!A1"/></Relationships>
</file>

<file path=xl/drawings/_rels/drawing4.xml.rels><?xml version="1.0" encoding="UTF-8" standalone="yes"?>
<Relationships xmlns="http://schemas.openxmlformats.org/package/2006/relationships"><Relationship Id="rId2" Type="http://schemas.openxmlformats.org/officeDocument/2006/relationships/hyperlink" Target="#'Samenvatting'!A1"/><Relationship Id="rId1" Type="http://schemas.openxmlformats.org/officeDocument/2006/relationships/hyperlink" Target="#'Ateliers activiteiten'!A1"/></Relationships>
</file>

<file path=xl/drawings/_rels/drawing5.xml.rels><?xml version="1.0" encoding="UTF-8" standalone="yes"?>
<Relationships xmlns="http://schemas.openxmlformats.org/package/2006/relationships"><Relationship Id="rId2" Type="http://schemas.openxmlformats.org/officeDocument/2006/relationships/hyperlink" Target="#Vooraf!A1"/><Relationship Id="rId1" Type="http://schemas.openxmlformats.org/officeDocument/2006/relationships/hyperlink" Target="#'Gezelschappen locaties'!A1"/></Relationships>
</file>

<file path=xl/drawings/_rels/drawing6.xml.rels><?xml version="1.0" encoding="UTF-8" standalone="yes"?>
<Relationships xmlns="http://schemas.openxmlformats.org/package/2006/relationships"><Relationship Id="rId2" Type="http://schemas.openxmlformats.org/officeDocument/2006/relationships/hyperlink" Target="#'Gezelschappen activiteiten'!A1"/><Relationship Id="rId1" Type="http://schemas.openxmlformats.org/officeDocument/2006/relationships/hyperlink" Target="#Samenvatting!A1"/></Relationships>
</file>

<file path=xl/drawings/_rels/drawing7.xml.rels><?xml version="1.0" encoding="UTF-8" standalone="yes"?>
<Relationships xmlns="http://schemas.openxmlformats.org/package/2006/relationships"><Relationship Id="rId2" Type="http://schemas.openxmlformats.org/officeDocument/2006/relationships/hyperlink" Target="#'Gezelschappen locaties'!A1"/><Relationship Id="rId1" Type="http://schemas.openxmlformats.org/officeDocument/2006/relationships/hyperlink" Target="#Samenvatting!A1"/></Relationships>
</file>

<file path=xl/drawings/_rels/drawing8.xml.rels><?xml version="1.0" encoding="UTF-8" standalone="yes"?>
<Relationships xmlns="http://schemas.openxmlformats.org/package/2006/relationships"><Relationship Id="rId1" Type="http://schemas.openxmlformats.org/officeDocument/2006/relationships/hyperlink" Target="#'Ateliers leslocaties'!A1"/></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3</xdr:col>
      <xdr:colOff>673699</xdr:colOff>
      <xdr:row>1</xdr:row>
      <xdr:rowOff>458725</xdr:rowOff>
    </xdr:to>
    <xdr:pic>
      <xdr:nvPicPr>
        <xdr:cNvPr id="2" name="Afbeelding 1">
          <a:extLst>
            <a:ext uri="{FF2B5EF4-FFF2-40B4-BE49-F238E27FC236}">
              <a16:creationId xmlns:a16="http://schemas.microsoft.com/office/drawing/2014/main" id="{8CE97CF7-30F2-4D0F-8BD6-940B486BE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28600"/>
          <a:ext cx="2850479" cy="420625"/>
        </a:xfrm>
        <a:prstGeom prst="rect">
          <a:avLst/>
        </a:prstGeom>
      </xdr:spPr>
    </xdr:pic>
    <xdr:clientData/>
  </xdr:twoCellAnchor>
  <xdr:twoCellAnchor editAs="oneCell">
    <xdr:from>
      <xdr:col>10</xdr:col>
      <xdr:colOff>500965</xdr:colOff>
      <xdr:row>0</xdr:row>
      <xdr:rowOff>140475</xdr:rowOff>
    </xdr:from>
    <xdr:to>
      <xdr:col>12</xdr:col>
      <xdr:colOff>1318</xdr:colOff>
      <xdr:row>2</xdr:row>
      <xdr:rowOff>136525</xdr:rowOff>
    </xdr:to>
    <xdr:pic>
      <xdr:nvPicPr>
        <xdr:cNvPr id="3" name="Afbeelding 2">
          <a:extLst>
            <a:ext uri="{FF2B5EF4-FFF2-40B4-BE49-F238E27FC236}">
              <a16:creationId xmlns:a16="http://schemas.microsoft.com/office/drawing/2014/main" id="{EE460F5F-00B6-4849-8AFF-CCDC1FAE59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5345" y="140475"/>
          <a:ext cx="1601568" cy="650100"/>
        </a:xfrm>
        <a:prstGeom prst="rect">
          <a:avLst/>
        </a:prstGeom>
      </xdr:spPr>
    </xdr:pic>
    <xdr:clientData/>
  </xdr:twoCellAnchor>
  <xdr:twoCellAnchor>
    <xdr:from>
      <xdr:col>2</xdr:col>
      <xdr:colOff>15240</xdr:colOff>
      <xdr:row>8</xdr:row>
      <xdr:rowOff>19050</xdr:rowOff>
    </xdr:from>
    <xdr:to>
      <xdr:col>4</xdr:col>
      <xdr:colOff>666750</xdr:colOff>
      <xdr:row>32</xdr:row>
      <xdr:rowOff>167640</xdr:rowOff>
    </xdr:to>
    <xdr:sp macro="" textlink="">
      <xdr:nvSpPr>
        <xdr:cNvPr id="4" name="Tekstvak 3">
          <a:extLst>
            <a:ext uri="{FF2B5EF4-FFF2-40B4-BE49-F238E27FC236}">
              <a16:creationId xmlns:a16="http://schemas.microsoft.com/office/drawing/2014/main" id="{854F17E0-FEE5-4DD4-BD1B-EEA6240A82E9}"/>
            </a:ext>
          </a:extLst>
        </xdr:cNvPr>
        <xdr:cNvSpPr txBox="1"/>
      </xdr:nvSpPr>
      <xdr:spPr>
        <a:xfrm>
          <a:off x="339090" y="1981200"/>
          <a:ext cx="3547110" cy="3796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BE" sz="1050">
              <a:solidFill>
                <a:schemeClr val="dk1"/>
              </a:solidFill>
              <a:effectLst/>
              <a:latin typeface="+mn-lt"/>
              <a:ea typeface="+mn-ea"/>
              <a:cs typeface="+mn-cs"/>
            </a:rPr>
            <a:t>Dit sjabloon moet ingevuld worden in het kader van een verantwoording van een werkingssubsidie binnen het Circusdecreet.</a:t>
          </a:r>
        </a:p>
        <a:p>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0" i="0" u="none" strike="noStrike" kern="0" cap="none" spc="0" normalizeH="0" baseline="0" noProof="0">
              <a:ln>
                <a:noFill/>
              </a:ln>
              <a:solidFill>
                <a:prstClr val="black"/>
              </a:solidFill>
              <a:effectLst/>
              <a:uLnTx/>
              <a:uFillTx/>
              <a:latin typeface="+mn-lt"/>
              <a:ea typeface="+mn-ea"/>
              <a:cs typeface="+mn-cs"/>
            </a:rPr>
            <a:t>De </a:t>
          </a:r>
          <a:r>
            <a:rPr kumimoji="0" lang="nl-BE" sz="1050" b="1" i="0" u="none" strike="noStrike" kern="0" cap="none" spc="0" normalizeH="0" baseline="0" noProof="0">
              <a:ln>
                <a:noFill/>
              </a:ln>
              <a:solidFill>
                <a:prstClr val="black"/>
              </a:solidFill>
              <a:effectLst/>
              <a:uLnTx/>
              <a:uFillTx/>
              <a:latin typeface="+mn-lt"/>
              <a:ea typeface="+mn-ea"/>
              <a:cs typeface="+mn-cs"/>
            </a:rPr>
            <a:t>invulinstructies</a:t>
          </a:r>
          <a:r>
            <a:rPr kumimoji="0" lang="nl-BE" sz="1050" b="0" i="0" u="none" strike="noStrike" kern="0" cap="none" spc="0" normalizeH="0" baseline="0" noProof="0">
              <a:ln>
                <a:noFill/>
              </a:ln>
              <a:solidFill>
                <a:prstClr val="black"/>
              </a:solidFill>
              <a:effectLst/>
              <a:uLnTx/>
              <a:uFillTx/>
              <a:latin typeface="+mn-lt"/>
              <a:ea typeface="+mn-ea"/>
              <a:cs typeface="+mn-cs"/>
            </a:rPr>
            <a:t> vindt u in de handleiding, die te vinden is op onze website: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Vul enkel die velden in die hiervoor voorzien zijn (zie ook ‘</a:t>
          </a:r>
          <a:r>
            <a:rPr lang="nl-BE" sz="1050" b="1">
              <a:solidFill>
                <a:schemeClr val="dk1"/>
              </a:solidFill>
              <a:effectLst/>
              <a:latin typeface="+mn-lt"/>
              <a:ea typeface="+mn-ea"/>
              <a:cs typeface="+mn-cs"/>
            </a:rPr>
            <a:t>Gebruikte kleurcodes</a:t>
          </a:r>
          <a:r>
            <a:rPr lang="nl-BE" sz="1050">
              <a:solidFill>
                <a:schemeClr val="dk1"/>
              </a:solidFill>
              <a:effectLst/>
              <a:latin typeface="+mn-lt"/>
              <a:ea typeface="+mn-ea"/>
              <a:cs typeface="+mn-cs"/>
            </a:rPr>
            <a:t>’ rechts).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Gebruik steeds de </a:t>
          </a:r>
          <a:r>
            <a:rPr lang="nl-BE" sz="1050" b="1">
              <a:solidFill>
                <a:schemeClr val="dk1"/>
              </a:solidFill>
              <a:effectLst/>
              <a:latin typeface="+mn-lt"/>
              <a:ea typeface="+mn-ea"/>
              <a:cs typeface="+mn-cs"/>
            </a:rPr>
            <a:t>boekhoudkundige regels </a:t>
          </a:r>
          <a:r>
            <a:rPr lang="nl-BE" sz="1050">
              <a:solidFill>
                <a:schemeClr val="dk1"/>
              </a:solidFill>
              <a:effectLst/>
              <a:latin typeface="+mn-lt"/>
              <a:ea typeface="+mn-ea"/>
              <a:cs typeface="+mn-cs"/>
            </a:rPr>
            <a:t>die op uw organisatie van toepassing zijn.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Los alle </a:t>
          </a:r>
          <a:r>
            <a:rPr lang="nl-BE" sz="1050" b="1">
              <a:solidFill>
                <a:schemeClr val="dk1"/>
              </a:solidFill>
              <a:effectLst/>
              <a:latin typeface="+mn-lt"/>
              <a:ea typeface="+mn-ea"/>
              <a:cs typeface="+mn-cs"/>
            </a:rPr>
            <a:t>foutmeldingen</a:t>
          </a:r>
          <a:r>
            <a:rPr lang="nl-BE" sz="1050">
              <a:solidFill>
                <a:schemeClr val="dk1"/>
              </a:solidFill>
              <a:effectLst/>
              <a:latin typeface="+mn-lt"/>
              <a:ea typeface="+mn-ea"/>
              <a:cs typeface="+mn-cs"/>
            </a:rPr>
            <a:t> op vooraleer u het sjabloon indient via een daartoe bestemde KIOSK-module. Fouten worden samengevat zowel bovenaan op elk blad van dit sjabloon, als gezamenlijk op blad ‘Samenvatting’.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Gebruik</a:t>
          </a:r>
          <a:r>
            <a:rPr lang="nl-BE" sz="1050" baseline="0">
              <a:solidFill>
                <a:schemeClr val="dk1"/>
              </a:solidFill>
              <a:effectLst/>
              <a:latin typeface="+mn-lt"/>
              <a:ea typeface="+mn-ea"/>
              <a:cs typeface="+mn-cs"/>
            </a:rPr>
            <a:t> b</a:t>
          </a:r>
          <a:r>
            <a:rPr lang="nl-BE" sz="1050">
              <a:solidFill>
                <a:schemeClr val="dk1"/>
              </a:solidFill>
              <a:effectLst/>
              <a:latin typeface="+mn-lt"/>
              <a:ea typeface="+mn-ea"/>
              <a:cs typeface="+mn-cs"/>
            </a:rPr>
            <a:t>ij het </a:t>
          </a:r>
          <a:r>
            <a:rPr lang="nl-BE" sz="1050" b="1">
              <a:solidFill>
                <a:schemeClr val="dk1"/>
              </a:solidFill>
              <a:effectLst/>
              <a:latin typeface="+mn-lt"/>
              <a:ea typeface="+mn-ea"/>
              <a:cs typeface="+mn-cs"/>
            </a:rPr>
            <a:t>plakken van data </a:t>
          </a:r>
          <a:r>
            <a:rPr lang="nl-BE" sz="1050">
              <a:solidFill>
                <a:schemeClr val="dk1"/>
              </a:solidFill>
              <a:effectLst/>
              <a:latin typeface="+mn-lt"/>
              <a:ea typeface="+mn-ea"/>
              <a:cs typeface="+mn-cs"/>
            </a:rPr>
            <a:t>exclusief de </a:t>
          </a:r>
          <a:r>
            <a:rPr lang="nl-BE" sz="1050" b="0">
              <a:solidFill>
                <a:schemeClr val="dk1"/>
              </a:solidFill>
              <a:effectLst/>
              <a:latin typeface="+mn-lt"/>
              <a:ea typeface="+mn-ea"/>
              <a:cs typeface="+mn-cs"/>
            </a:rPr>
            <a:t>‘waarden plakken’</a:t>
          </a:r>
          <a:r>
            <a:rPr lang="nl-BE" sz="1050">
              <a:solidFill>
                <a:schemeClr val="dk1"/>
              </a:solidFill>
              <a:effectLst/>
              <a:latin typeface="+mn-lt"/>
              <a:ea typeface="+mn-ea"/>
              <a:cs typeface="+mn-cs"/>
            </a:rPr>
            <a:t>-functie om problemen met de lay-out te voorkomen.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b="0">
              <a:solidFill>
                <a:schemeClr val="dk1"/>
              </a:solidFill>
              <a:effectLst/>
              <a:latin typeface="+mn-lt"/>
              <a:ea typeface="+mn-ea"/>
              <a:cs typeface="+mn-cs"/>
            </a:rPr>
            <a:t>Verander de </a:t>
          </a:r>
          <a:r>
            <a:rPr lang="nl-BE" sz="1050" b="1">
              <a:solidFill>
                <a:schemeClr val="dk1"/>
              </a:solidFill>
              <a:effectLst/>
              <a:latin typeface="+mn-lt"/>
              <a:ea typeface="+mn-ea"/>
              <a:cs typeface="+mn-cs"/>
            </a:rPr>
            <a:t>structuur van het sjabloon </a:t>
          </a:r>
          <a:r>
            <a:rPr lang="nl-BE" sz="1050" b="0">
              <a:solidFill>
                <a:schemeClr val="dk1"/>
              </a:solidFill>
              <a:effectLst/>
              <a:latin typeface="+mn-lt"/>
              <a:ea typeface="+mn-ea"/>
              <a:cs typeface="+mn-cs"/>
            </a:rPr>
            <a:t>niet</a:t>
          </a:r>
          <a:r>
            <a:rPr lang="nl-BE" sz="1050" b="1">
              <a:solidFill>
                <a:schemeClr val="dk1"/>
              </a:solidFill>
              <a:effectLst/>
              <a:latin typeface="+mn-lt"/>
              <a:ea typeface="+mn-ea"/>
              <a:cs typeface="+mn-cs"/>
            </a:rPr>
            <a:t> </a:t>
          </a:r>
          <a:r>
            <a:rPr lang="nl-BE" sz="1050">
              <a:solidFill>
                <a:schemeClr val="dk1"/>
              </a:solidFill>
              <a:effectLst/>
              <a:latin typeface="+mn-lt"/>
              <a:ea typeface="+mn-ea"/>
              <a:cs typeface="+mn-cs"/>
            </a:rPr>
            <a:t>door bv. rijen / kolommen te verplaatsen, toe te voegen of te verwijderen.</a:t>
          </a:r>
        </a:p>
      </xdr:txBody>
    </xdr:sp>
    <xdr:clientData/>
  </xdr:twoCellAnchor>
  <xdr:twoCellAnchor>
    <xdr:from>
      <xdr:col>7</xdr:col>
      <xdr:colOff>7620</xdr:colOff>
      <xdr:row>24</xdr:row>
      <xdr:rowOff>91440</xdr:rowOff>
    </xdr:from>
    <xdr:to>
      <xdr:col>11</xdr:col>
      <xdr:colOff>7620</xdr:colOff>
      <xdr:row>32</xdr:row>
      <xdr:rowOff>114300</xdr:rowOff>
    </xdr:to>
    <xdr:sp macro="" textlink="">
      <xdr:nvSpPr>
        <xdr:cNvPr id="8" name="Tekstvak 7">
          <a:extLst>
            <a:ext uri="{FF2B5EF4-FFF2-40B4-BE49-F238E27FC236}">
              <a16:creationId xmlns:a16="http://schemas.microsoft.com/office/drawing/2014/main" id="{405B65A1-276F-4B89-BA31-AA7384AA4AC9}"/>
            </a:ext>
          </a:extLst>
        </xdr:cNvPr>
        <xdr:cNvSpPr txBox="1"/>
      </xdr:nvSpPr>
      <xdr:spPr>
        <a:xfrm>
          <a:off x="3970020" y="4472940"/>
          <a:ext cx="6057900" cy="1120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BE" sz="1050" b="0" baseline="0">
              <a:solidFill>
                <a:schemeClr val="dk1"/>
              </a:solidFill>
              <a:effectLst/>
              <a:latin typeface="+mn-lt"/>
              <a:ea typeface="+mn-ea"/>
              <a:cs typeface="+mn-cs"/>
            </a:rPr>
            <a:t>Dit bestand is geoptimaliseerd voor </a:t>
          </a:r>
          <a:r>
            <a:rPr lang="nl-BE" sz="1050" b="1" baseline="0">
              <a:solidFill>
                <a:schemeClr val="dk1"/>
              </a:solidFill>
              <a:effectLst/>
              <a:latin typeface="+mn-lt"/>
              <a:ea typeface="+mn-ea"/>
              <a:cs typeface="+mn-cs"/>
            </a:rPr>
            <a:t>Microsoft Excel 365</a:t>
          </a:r>
          <a:r>
            <a:rPr lang="nl-BE" sz="1050" b="0" baseline="0">
              <a:solidFill>
                <a:schemeClr val="dk1"/>
              </a:solidFill>
              <a:effectLst/>
              <a:latin typeface="+mn-lt"/>
              <a:ea typeface="+mn-ea"/>
              <a:cs typeface="+mn-cs"/>
            </a:rPr>
            <a:t>, maar werd ontworpen met het oog op maximale compatibiliteit met oudere versies van Excel alsook met alternatieve software.</a:t>
          </a:r>
        </a:p>
        <a:p>
          <a:endParaRPr lang="nl-BE" sz="1050" b="0" baseline="0">
            <a:solidFill>
              <a:schemeClr val="dk1"/>
            </a:solidFill>
            <a:effectLst/>
            <a:latin typeface="+mn-lt"/>
            <a:ea typeface="+mn-ea"/>
            <a:cs typeface="+mn-cs"/>
          </a:endParaRPr>
        </a:p>
        <a:p>
          <a:r>
            <a:rPr lang="nl-BE" sz="1050" b="0" baseline="0">
              <a:solidFill>
                <a:schemeClr val="dk1"/>
              </a:solidFill>
              <a:effectLst/>
              <a:latin typeface="+mn-lt"/>
              <a:ea typeface="+mn-ea"/>
              <a:cs typeface="+mn-cs"/>
            </a:rPr>
            <a:t>Als u technische problemen ervaart bij het invullen van de cijferbijlage, of u heeft geen toegang tot een recente desktopversie van Microsoft Excel, dan kunt u een gratis online alternatief gebruiken op:</a:t>
          </a:r>
          <a:endParaRPr lang="nl-BE" sz="1000">
            <a:effectLst/>
          </a:endParaRPr>
        </a:p>
      </xdr:txBody>
    </xdr:sp>
    <xdr:clientData/>
  </xdr:twoCellAnchor>
  <xdr:twoCellAnchor>
    <xdr:from>
      <xdr:col>2</xdr:col>
      <xdr:colOff>223520</xdr:colOff>
      <xdr:row>15</xdr:row>
      <xdr:rowOff>63500</xdr:rowOff>
    </xdr:from>
    <xdr:to>
      <xdr:col>4</xdr:col>
      <xdr:colOff>647700</xdr:colOff>
      <xdr:row>18</xdr:row>
      <xdr:rowOff>76200</xdr:rowOff>
    </xdr:to>
    <xdr:sp macro="" textlink="">
      <xdr:nvSpPr>
        <xdr:cNvPr id="5" name="Tekstvak 4">
          <a:hlinkClick xmlns:r="http://schemas.openxmlformats.org/officeDocument/2006/relationships" r:id="rId3"/>
          <a:extLst>
            <a:ext uri="{FF2B5EF4-FFF2-40B4-BE49-F238E27FC236}">
              <a16:creationId xmlns:a16="http://schemas.microsoft.com/office/drawing/2014/main" id="{50013143-DFD9-4447-AEF7-918A49F6EF85}"/>
            </a:ext>
          </a:extLst>
        </xdr:cNvPr>
        <xdr:cNvSpPr txBox="1"/>
      </xdr:nvSpPr>
      <xdr:spPr>
        <a:xfrm>
          <a:off x="553720" y="2990850"/>
          <a:ext cx="33705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nl-BE" sz="1000" u="sng"/>
            <a:t>https://www.vlaanderen.be/cjm/nl/cultuur/</a:t>
          </a:r>
        </a:p>
        <a:p>
          <a:r>
            <a:rPr lang="nl-BE" sz="1000" u="sng"/>
            <a:t>circus-vlaanderen/subsidies-circusdecreet-2019</a:t>
          </a:r>
        </a:p>
      </xdr:txBody>
    </xdr:sp>
    <xdr:clientData/>
  </xdr:twoCellAnchor>
  <xdr:twoCellAnchor>
    <xdr:from>
      <xdr:col>7</xdr:col>
      <xdr:colOff>38100</xdr:colOff>
      <xdr:row>29</xdr:row>
      <xdr:rowOff>12700</xdr:rowOff>
    </xdr:from>
    <xdr:to>
      <xdr:col>10</xdr:col>
      <xdr:colOff>974725</xdr:colOff>
      <xdr:row>30</xdr:row>
      <xdr:rowOff>81915</xdr:rowOff>
    </xdr:to>
    <xdr:sp macro="" textlink="">
      <xdr:nvSpPr>
        <xdr:cNvPr id="7" name="Tekstvak 6">
          <a:hlinkClick xmlns:r="http://schemas.openxmlformats.org/officeDocument/2006/relationships" r:id="rId4"/>
          <a:extLst>
            <a:ext uri="{FF2B5EF4-FFF2-40B4-BE49-F238E27FC236}">
              <a16:creationId xmlns:a16="http://schemas.microsoft.com/office/drawing/2014/main" id="{B98F9FED-23C7-4FC7-8463-1F609EE235EF}"/>
            </a:ext>
          </a:extLst>
        </xdr:cNvPr>
        <xdr:cNvSpPr txBox="1"/>
      </xdr:nvSpPr>
      <xdr:spPr>
        <a:xfrm>
          <a:off x="4521200" y="5264150"/>
          <a:ext cx="5013325"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nl-BE" sz="1050" b="0" u="sng" baseline="0">
              <a:solidFill>
                <a:schemeClr val="dk1"/>
              </a:solidFill>
              <a:effectLst/>
              <a:latin typeface="+mn-lt"/>
              <a:ea typeface="+mn-ea"/>
              <a:cs typeface="+mn-cs"/>
            </a:rPr>
            <a:t>https://www.microsoft.com/nl-be/microsoft-365/free-office-online-for-the-web</a:t>
          </a:r>
          <a:endParaRPr lang="nl-BE" sz="900"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12700</xdr:colOff>
      <xdr:row>0</xdr:row>
      <xdr:rowOff>137160</xdr:rowOff>
    </xdr:from>
    <xdr:to>
      <xdr:col>11</xdr:col>
      <xdr:colOff>6350</xdr:colOff>
      <xdr:row>1</xdr:row>
      <xdr:rowOff>19050</xdr:rowOff>
    </xdr:to>
    <xdr:sp macro="" textlink="$R$1">
      <xdr:nvSpPr>
        <xdr:cNvPr id="4" name="Tekstvak 3">
          <a:extLst>
            <a:ext uri="{FF2B5EF4-FFF2-40B4-BE49-F238E27FC236}">
              <a16:creationId xmlns:a16="http://schemas.microsoft.com/office/drawing/2014/main" id="{BA569AFC-25B5-4318-8D96-8E79811A8EC9}"/>
            </a:ext>
          </a:extLst>
        </xdr:cNvPr>
        <xdr:cNvSpPr txBox="1"/>
      </xdr:nvSpPr>
      <xdr:spPr>
        <a:xfrm>
          <a:off x="3600450" y="137160"/>
          <a:ext cx="4165600" cy="19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C58FB552-E2E7-4444-946B-463A628A951D}" type="TxLink">
            <a:rPr lang="en-US" sz="1000" b="1" i="0" u="none" strike="noStrike">
              <a:solidFill>
                <a:srgbClr val="952424"/>
              </a:solidFill>
              <a:latin typeface="Calibri"/>
              <a:cs typeface="Calibri"/>
            </a:rPr>
            <a:pPr algn="l"/>
            <a:t>Vul verplichte velden in.  </a:t>
          </a:fld>
          <a:endParaRPr lang="nl-BE" sz="1000"/>
        </a:p>
      </xdr:txBody>
    </xdr:sp>
    <xdr:clientData/>
  </xdr:twoCellAnchor>
  <xdr:twoCellAnchor>
    <xdr:from>
      <xdr:col>6</xdr:col>
      <xdr:colOff>20320</xdr:colOff>
      <xdr:row>0</xdr:row>
      <xdr:rowOff>7618</xdr:rowOff>
    </xdr:from>
    <xdr:to>
      <xdr:col>82</xdr:col>
      <xdr:colOff>95250</xdr:colOff>
      <xdr:row>0</xdr:row>
      <xdr:rowOff>171450</xdr:rowOff>
    </xdr:to>
    <xdr:sp macro="" textlink="Vooraf!C6">
      <xdr:nvSpPr>
        <xdr:cNvPr id="5" name="Tekstvak 4">
          <a:extLst>
            <a:ext uri="{FF2B5EF4-FFF2-40B4-BE49-F238E27FC236}">
              <a16:creationId xmlns:a16="http://schemas.microsoft.com/office/drawing/2014/main" id="{1EE74995-D9E1-4F59-9C3E-3855EA770CF0}"/>
            </a:ext>
          </a:extLst>
        </xdr:cNvPr>
        <xdr:cNvSpPr txBox="1"/>
      </xdr:nvSpPr>
      <xdr:spPr>
        <a:xfrm>
          <a:off x="3608070" y="7618"/>
          <a:ext cx="8361680" cy="163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D705559-AB0E-48E8-8718-861E2857E3E5}" type="TxLink">
            <a:rPr lang="en-US" sz="1000" b="1" i="0" u="none" strike="noStrike">
              <a:solidFill>
                <a:srgbClr val="952424"/>
              </a:solidFill>
              <a:latin typeface="Calibri"/>
              <a:cs typeface="Calibri"/>
            </a:rPr>
            <a:pPr algn="l"/>
            <a:t> </a:t>
          </a:fld>
          <a:endParaRPr lang="nl-BE" sz="1000"/>
        </a:p>
      </xdr:txBody>
    </xdr:sp>
    <xdr:clientData/>
  </xdr:twoCellAnchor>
  <xdr:twoCellAnchor>
    <xdr:from>
      <xdr:col>1</xdr:col>
      <xdr:colOff>0</xdr:colOff>
      <xdr:row>0</xdr:row>
      <xdr:rowOff>63500</xdr:rowOff>
    </xdr:from>
    <xdr:to>
      <xdr:col>4</xdr:col>
      <xdr:colOff>244475</xdr:colOff>
      <xdr:row>0</xdr:row>
      <xdr:rowOff>279400</xdr:rowOff>
    </xdr:to>
    <xdr:sp macro="" textlink="">
      <xdr:nvSpPr>
        <xdr:cNvPr id="6" name="shpTerug">
          <a:hlinkClick xmlns:r="http://schemas.openxmlformats.org/officeDocument/2006/relationships" r:id="rId1" tooltip="Ga naar blad 'Vooraf'"/>
          <a:extLst>
            <a:ext uri="{FF2B5EF4-FFF2-40B4-BE49-F238E27FC236}">
              <a16:creationId xmlns:a16="http://schemas.microsoft.com/office/drawing/2014/main" id="{6ADF4E16-F90F-7F55-1E79-65F0E33823E3}"/>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4</xdr:col>
      <xdr:colOff>244475</xdr:colOff>
      <xdr:row>0</xdr:row>
      <xdr:rowOff>63500</xdr:rowOff>
    </xdr:from>
    <xdr:to>
      <xdr:col>4</xdr:col>
      <xdr:colOff>1336675</xdr:colOff>
      <xdr:row>0</xdr:row>
      <xdr:rowOff>279400</xdr:rowOff>
    </xdr:to>
    <xdr:sp macro="" textlink="">
      <xdr:nvSpPr>
        <xdr:cNvPr id="7" name="shpVolgende">
          <a:hlinkClick xmlns:r="http://schemas.openxmlformats.org/officeDocument/2006/relationships" r:id="rId2" tooltip="Ga naar blad 'Ateliers activiteiten'"/>
          <a:extLst>
            <a:ext uri="{FF2B5EF4-FFF2-40B4-BE49-F238E27FC236}">
              <a16:creationId xmlns:a16="http://schemas.microsoft.com/office/drawing/2014/main" id="{224432EA-9697-1746-5879-C36B4FAFE837}"/>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1270000</xdr:colOff>
      <xdr:row>1</xdr:row>
      <xdr:rowOff>114299</xdr:rowOff>
    </xdr:from>
    <xdr:to>
      <xdr:col>34</xdr:col>
      <xdr:colOff>514350</xdr:colOff>
      <xdr:row>2</xdr:row>
      <xdr:rowOff>159920</xdr:rowOff>
    </xdr:to>
    <xdr:sp macro="" textlink="$I$1">
      <xdr:nvSpPr>
        <xdr:cNvPr id="4" name="Tekstvak 3">
          <a:extLst>
            <a:ext uri="{FF2B5EF4-FFF2-40B4-BE49-F238E27FC236}">
              <a16:creationId xmlns:a16="http://schemas.microsoft.com/office/drawing/2014/main" id="{9CFB111E-CCA1-45F5-9175-4EF0E702B94E}"/>
            </a:ext>
          </a:extLst>
        </xdr:cNvPr>
        <xdr:cNvSpPr txBox="1"/>
      </xdr:nvSpPr>
      <xdr:spPr>
        <a:xfrm>
          <a:off x="2413000" y="425449"/>
          <a:ext cx="4184650" cy="166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C58FB552-E2E7-4444-946B-463A628A951D}" type="TxLink">
            <a:rPr lang="en-US" sz="1000" b="1" i="0" u="none" strike="noStrike">
              <a:solidFill>
                <a:srgbClr val="952424"/>
              </a:solidFill>
              <a:latin typeface="Calibri"/>
              <a:cs typeface="Calibri"/>
            </a:rPr>
            <a:pPr algn="l"/>
            <a:t>Vul verplichte velden in.  </a:t>
          </a:fld>
          <a:endParaRPr lang="nl-BE" sz="1000"/>
        </a:p>
      </xdr:txBody>
    </xdr:sp>
    <xdr:clientData/>
  </xdr:twoCellAnchor>
  <xdr:twoCellAnchor>
    <xdr:from>
      <xdr:col>4</xdr:col>
      <xdr:colOff>1276350</xdr:colOff>
      <xdr:row>0</xdr:row>
      <xdr:rowOff>31750</xdr:rowOff>
    </xdr:from>
    <xdr:to>
      <xdr:col>35</xdr:col>
      <xdr:colOff>476250</xdr:colOff>
      <xdr:row>1</xdr:row>
      <xdr:rowOff>69850</xdr:rowOff>
    </xdr:to>
    <xdr:sp macro="" textlink="Vooraf!C6">
      <xdr:nvSpPr>
        <xdr:cNvPr id="5" name="Tekstvak 4">
          <a:extLst>
            <a:ext uri="{FF2B5EF4-FFF2-40B4-BE49-F238E27FC236}">
              <a16:creationId xmlns:a16="http://schemas.microsoft.com/office/drawing/2014/main" id="{F9077B5A-9A0C-421A-B826-1320DDE5C265}"/>
            </a:ext>
          </a:extLst>
        </xdr:cNvPr>
        <xdr:cNvSpPr txBox="1"/>
      </xdr:nvSpPr>
      <xdr:spPr>
        <a:xfrm>
          <a:off x="2419350" y="31750"/>
          <a:ext cx="4762500"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AD705559-AB0E-48E8-8718-861E2857E3E5}" type="TxLink">
            <a:rPr lang="en-US" sz="1000" b="1" i="0" u="none" strike="noStrike">
              <a:solidFill>
                <a:srgbClr val="952424"/>
              </a:solidFill>
              <a:latin typeface="Calibri"/>
              <a:cs typeface="Calibri"/>
            </a:rPr>
            <a:pPr/>
            <a:t> </a:t>
          </a:fld>
          <a:endParaRPr lang="nl-BE" sz="1000"/>
        </a:p>
      </xdr:txBody>
    </xdr:sp>
    <xdr:clientData/>
  </xdr:twoCellAnchor>
  <xdr:twoCellAnchor>
    <xdr:from>
      <xdr:col>1</xdr:col>
      <xdr:colOff>0</xdr:colOff>
      <xdr:row>0</xdr:row>
      <xdr:rowOff>63500</xdr:rowOff>
    </xdr:from>
    <xdr:to>
      <xdr:col>4</xdr:col>
      <xdr:colOff>158750</xdr:colOff>
      <xdr:row>0</xdr:row>
      <xdr:rowOff>279400</xdr:rowOff>
    </xdr:to>
    <xdr:sp macro="" textlink="">
      <xdr:nvSpPr>
        <xdr:cNvPr id="6" name="shpTerug">
          <a:hlinkClick xmlns:r="http://schemas.openxmlformats.org/officeDocument/2006/relationships" r:id="rId1" tooltip="Ga naar blad 'Werknemers zonder RSZ'"/>
          <a:extLst>
            <a:ext uri="{FF2B5EF4-FFF2-40B4-BE49-F238E27FC236}">
              <a16:creationId xmlns:a16="http://schemas.microsoft.com/office/drawing/2014/main" id="{F4D2B80A-A092-8410-0525-0F674F3F1C04}"/>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4</xdr:col>
      <xdr:colOff>158750</xdr:colOff>
      <xdr:row>0</xdr:row>
      <xdr:rowOff>63500</xdr:rowOff>
    </xdr:from>
    <xdr:to>
      <xdr:col>4</xdr:col>
      <xdr:colOff>1250950</xdr:colOff>
      <xdr:row>0</xdr:row>
      <xdr:rowOff>279400</xdr:rowOff>
    </xdr:to>
    <xdr:sp macro="" textlink="">
      <xdr:nvSpPr>
        <xdr:cNvPr id="7" name="shpVolgende">
          <a:hlinkClick xmlns:r="http://schemas.openxmlformats.org/officeDocument/2006/relationships" r:id="rId2" tooltip="Ga naar blad 'Ateliers leslocaties'"/>
          <a:extLst>
            <a:ext uri="{FF2B5EF4-FFF2-40B4-BE49-F238E27FC236}">
              <a16:creationId xmlns:a16="http://schemas.microsoft.com/office/drawing/2014/main" id="{C7BB65A8-6DEE-5C28-2898-3E521F26E307}"/>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1379220</xdr:colOff>
      <xdr:row>1</xdr:row>
      <xdr:rowOff>106681</xdr:rowOff>
    </xdr:from>
    <xdr:to>
      <xdr:col>7</xdr:col>
      <xdr:colOff>1727200</xdr:colOff>
      <xdr:row>3</xdr:row>
      <xdr:rowOff>0</xdr:rowOff>
    </xdr:to>
    <xdr:sp macro="" textlink="$K$1">
      <xdr:nvSpPr>
        <xdr:cNvPr id="4" name="Tekstvak 3">
          <a:extLst>
            <a:ext uri="{FF2B5EF4-FFF2-40B4-BE49-F238E27FC236}">
              <a16:creationId xmlns:a16="http://schemas.microsoft.com/office/drawing/2014/main" id="{8AB71B5B-9B31-4D8F-88E5-4C7E19149DB6}"/>
            </a:ext>
          </a:extLst>
        </xdr:cNvPr>
        <xdr:cNvSpPr txBox="1"/>
      </xdr:nvSpPr>
      <xdr:spPr>
        <a:xfrm>
          <a:off x="4522470" y="417831"/>
          <a:ext cx="2976880" cy="179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C58FB552-E2E7-4444-946B-463A628A951D}" type="TxLink">
            <a:rPr lang="en-US" sz="1000" b="1" i="0" u="none" strike="noStrike">
              <a:solidFill>
                <a:srgbClr val="952424"/>
              </a:solidFill>
              <a:latin typeface="Calibri"/>
              <a:cs typeface="Calibri"/>
            </a:rPr>
            <a:pPr algn="l"/>
            <a:t>Selecteer minstens één locatie.  </a:t>
          </a:fld>
          <a:endParaRPr lang="nl-BE" sz="1000"/>
        </a:p>
      </xdr:txBody>
    </xdr:sp>
    <xdr:clientData/>
  </xdr:twoCellAnchor>
  <xdr:twoCellAnchor>
    <xdr:from>
      <xdr:col>3</xdr:col>
      <xdr:colOff>2020570</xdr:colOff>
      <xdr:row>0</xdr:row>
      <xdr:rowOff>30479</xdr:rowOff>
    </xdr:from>
    <xdr:to>
      <xdr:col>10</xdr:col>
      <xdr:colOff>0</xdr:colOff>
      <xdr:row>0</xdr:row>
      <xdr:rowOff>205740</xdr:rowOff>
    </xdr:to>
    <xdr:sp macro="" textlink="Vooraf!C6">
      <xdr:nvSpPr>
        <xdr:cNvPr id="5" name="Tekstvak 4">
          <a:extLst>
            <a:ext uri="{FF2B5EF4-FFF2-40B4-BE49-F238E27FC236}">
              <a16:creationId xmlns:a16="http://schemas.microsoft.com/office/drawing/2014/main" id="{709B6BA6-7CE7-4447-BC68-A27A94239ED1}"/>
            </a:ext>
          </a:extLst>
        </xdr:cNvPr>
        <xdr:cNvSpPr txBox="1"/>
      </xdr:nvSpPr>
      <xdr:spPr>
        <a:xfrm>
          <a:off x="2538730" y="30479"/>
          <a:ext cx="8312150" cy="175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DCAB9D3-0251-497D-8855-A15C9B92949F}" type="TxLink">
            <a:rPr lang="en-US" sz="1000" b="1" i="0" u="none" strike="noStrike">
              <a:solidFill>
                <a:srgbClr val="952424"/>
              </a:solidFill>
              <a:latin typeface="Calibri"/>
              <a:cs typeface="Calibri"/>
            </a:rPr>
            <a:pPr/>
            <a:t> </a:t>
          </a:fld>
          <a:endParaRPr lang="nl-BE" sz="600"/>
        </a:p>
      </xdr:txBody>
    </xdr:sp>
    <xdr:clientData/>
  </xdr:twoCellAnchor>
  <xdr:twoCellAnchor>
    <xdr:from>
      <xdr:col>7</xdr:col>
      <xdr:colOff>2421890</xdr:colOff>
      <xdr:row>1</xdr:row>
      <xdr:rowOff>96520</xdr:rowOff>
    </xdr:from>
    <xdr:to>
      <xdr:col>9</xdr:col>
      <xdr:colOff>2440940</xdr:colOff>
      <xdr:row>2</xdr:row>
      <xdr:rowOff>111759</xdr:rowOff>
    </xdr:to>
    <xdr:sp macro="" textlink="$M$1">
      <xdr:nvSpPr>
        <xdr:cNvPr id="6" name="Tekstvak 5">
          <a:extLst>
            <a:ext uri="{FF2B5EF4-FFF2-40B4-BE49-F238E27FC236}">
              <a16:creationId xmlns:a16="http://schemas.microsoft.com/office/drawing/2014/main" id="{395AFE50-4820-4ACC-9F8E-3851EB056C23}"/>
            </a:ext>
          </a:extLst>
        </xdr:cNvPr>
        <xdr:cNvSpPr txBox="1"/>
      </xdr:nvSpPr>
      <xdr:spPr>
        <a:xfrm>
          <a:off x="8197850" y="408940"/>
          <a:ext cx="2647950" cy="182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B897A582-44F8-4277-BBAD-A9C8F827F1CC}" type="TxLink">
            <a:rPr lang="en-US" sz="1000" b="1" i="0" u="none" strike="noStrike">
              <a:solidFill>
                <a:schemeClr val="accent6">
                  <a:lumMod val="75000"/>
                </a:schemeClr>
              </a:solidFill>
              <a:latin typeface="Calibri"/>
              <a:cs typeface="Calibri"/>
            </a:rPr>
            <a:pPr algn="r"/>
            <a:t> </a:t>
          </a:fld>
          <a:endParaRPr lang="nl-BE" sz="1000" b="1">
            <a:solidFill>
              <a:schemeClr val="accent6">
                <a:lumMod val="75000"/>
              </a:schemeClr>
            </a:solidFill>
          </a:endParaRPr>
        </a:p>
      </xdr:txBody>
    </xdr:sp>
    <xdr:clientData/>
  </xdr:twoCellAnchor>
  <xdr:twoCellAnchor>
    <xdr:from>
      <xdr:col>1</xdr:col>
      <xdr:colOff>0</xdr:colOff>
      <xdr:row>0</xdr:row>
      <xdr:rowOff>63500</xdr:rowOff>
    </xdr:from>
    <xdr:to>
      <xdr:col>3</xdr:col>
      <xdr:colOff>749300</xdr:colOff>
      <xdr:row>0</xdr:row>
      <xdr:rowOff>279400</xdr:rowOff>
    </xdr:to>
    <xdr:sp macro="" textlink="">
      <xdr:nvSpPr>
        <xdr:cNvPr id="9" name="shpTerug">
          <a:hlinkClick xmlns:r="http://schemas.openxmlformats.org/officeDocument/2006/relationships" r:id="rId1" tooltip="Ga naar blad 'Ateliers activiteiten'"/>
          <a:extLst>
            <a:ext uri="{FF2B5EF4-FFF2-40B4-BE49-F238E27FC236}">
              <a16:creationId xmlns:a16="http://schemas.microsoft.com/office/drawing/2014/main" id="{D6DB743C-1DCA-9204-395D-72277C392094}"/>
            </a:ext>
          </a:extLst>
        </xdr:cNvPr>
        <xdr:cNvSpPr/>
      </xdr:nvSpPr>
      <xdr:spPr>
        <a:xfrm flipH="1">
          <a:off x="167640" y="63500"/>
          <a:ext cx="1092200" cy="215900"/>
        </a:xfrm>
        <a:prstGeom prst="homePlate">
          <a:avLst/>
        </a:prstGeom>
        <a:solidFill>
          <a:srgbClr val="CEF0F2"/>
        </a:solidFill>
        <a:ln>
          <a:solidFill>
            <a:srgbClr val="2B979D"/>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3</xdr:col>
      <xdr:colOff>749300</xdr:colOff>
      <xdr:row>0</xdr:row>
      <xdr:rowOff>63500</xdr:rowOff>
    </xdr:from>
    <xdr:to>
      <xdr:col>3</xdr:col>
      <xdr:colOff>1841500</xdr:colOff>
      <xdr:row>0</xdr:row>
      <xdr:rowOff>279400</xdr:rowOff>
    </xdr:to>
    <xdr:sp macro="" textlink="">
      <xdr:nvSpPr>
        <xdr:cNvPr id="10" name="shpVolgende">
          <a:hlinkClick xmlns:r="http://schemas.openxmlformats.org/officeDocument/2006/relationships" r:id="rId2" tooltip="Ga naar blad 'Samenvatting'"/>
          <a:extLst>
            <a:ext uri="{FF2B5EF4-FFF2-40B4-BE49-F238E27FC236}">
              <a16:creationId xmlns:a16="http://schemas.microsoft.com/office/drawing/2014/main" id="{2C7D3FC8-E784-4229-7FDF-9A215225325C}"/>
            </a:ext>
          </a:extLst>
        </xdr:cNvPr>
        <xdr:cNvSpPr/>
      </xdr:nvSpPr>
      <xdr:spPr>
        <a:xfrm>
          <a:off x="1259840" y="63500"/>
          <a:ext cx="1092200" cy="215900"/>
        </a:xfrm>
        <a:prstGeom prst="homePlate">
          <a:avLst/>
        </a:prstGeom>
        <a:solidFill>
          <a:srgbClr val="2B979D"/>
        </a:solidFill>
        <a:ln>
          <a:solidFill>
            <a:srgbClr val="164B4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934720</xdr:colOff>
      <xdr:row>0</xdr:row>
      <xdr:rowOff>58312</xdr:rowOff>
    </xdr:from>
    <xdr:to>
      <xdr:col>3</xdr:col>
      <xdr:colOff>516120</xdr:colOff>
      <xdr:row>0</xdr:row>
      <xdr:rowOff>274312</xdr:rowOff>
    </xdr:to>
    <xdr:sp macro="" textlink="">
      <xdr:nvSpPr>
        <xdr:cNvPr id="2" name="Pijl: vijfhoek 1">
          <a:hlinkClick xmlns:r="http://schemas.openxmlformats.org/officeDocument/2006/relationships" r:id="rId1"/>
          <a:extLst>
            <a:ext uri="{FF2B5EF4-FFF2-40B4-BE49-F238E27FC236}">
              <a16:creationId xmlns:a16="http://schemas.microsoft.com/office/drawing/2014/main" id="{10677DB9-CE8E-4621-99E0-1B182AA5E90A}"/>
            </a:ext>
          </a:extLst>
        </xdr:cNvPr>
        <xdr:cNvSpPr/>
      </xdr:nvSpPr>
      <xdr:spPr>
        <a:xfrm>
          <a:off x="1277620" y="58312"/>
          <a:ext cx="1080000" cy="216000"/>
        </a:xfrm>
        <a:prstGeom prst="homePlate">
          <a:avLst/>
        </a:prstGeom>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bg1"/>
              </a:solidFill>
            </a:rPr>
            <a:t>Volgende</a:t>
          </a:r>
        </a:p>
      </xdr:txBody>
    </xdr:sp>
    <xdr:clientData/>
  </xdr:twoCellAnchor>
  <xdr:twoCellAnchor>
    <xdr:from>
      <xdr:col>1</xdr:col>
      <xdr:colOff>17714</xdr:colOff>
      <xdr:row>0</xdr:row>
      <xdr:rowOff>58311</xdr:rowOff>
    </xdr:from>
    <xdr:to>
      <xdr:col>2</xdr:col>
      <xdr:colOff>926264</xdr:colOff>
      <xdr:row>0</xdr:row>
      <xdr:rowOff>274311</xdr:rowOff>
    </xdr:to>
    <xdr:sp macro="" textlink="">
      <xdr:nvSpPr>
        <xdr:cNvPr id="3" name="Pijl: vijfhoek 2">
          <a:hlinkClick xmlns:r="http://schemas.openxmlformats.org/officeDocument/2006/relationships" r:id="rId2"/>
          <a:extLst>
            <a:ext uri="{FF2B5EF4-FFF2-40B4-BE49-F238E27FC236}">
              <a16:creationId xmlns:a16="http://schemas.microsoft.com/office/drawing/2014/main" id="{03029A28-0829-450F-A484-5011940724A1}"/>
            </a:ext>
          </a:extLst>
        </xdr:cNvPr>
        <xdr:cNvSpPr/>
      </xdr:nvSpPr>
      <xdr:spPr>
        <a:xfrm flipH="1">
          <a:off x="189164" y="58311"/>
          <a:ext cx="1080000" cy="216000"/>
        </a:xfrm>
        <a:prstGeom prst="homePlate">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accent1">
                  <a:lumMod val="50000"/>
                </a:schemeClr>
              </a:solidFill>
            </a:rPr>
            <a:t>Terug</a:t>
          </a:r>
        </a:p>
      </xdr:txBody>
    </xdr:sp>
    <xdr:clientData/>
  </xdr:twoCellAnchor>
  <xdr:twoCellAnchor>
    <xdr:from>
      <xdr:col>3</xdr:col>
      <xdr:colOff>1126490</xdr:colOff>
      <xdr:row>1</xdr:row>
      <xdr:rowOff>99060</xdr:rowOff>
    </xdr:from>
    <xdr:to>
      <xdr:col>5</xdr:col>
      <xdr:colOff>482600</xdr:colOff>
      <xdr:row>2</xdr:row>
      <xdr:rowOff>158750</xdr:rowOff>
    </xdr:to>
    <xdr:sp macro="" textlink="$I$1">
      <xdr:nvSpPr>
        <xdr:cNvPr id="4" name="Tekstvak 3">
          <a:extLst>
            <a:ext uri="{FF2B5EF4-FFF2-40B4-BE49-F238E27FC236}">
              <a16:creationId xmlns:a16="http://schemas.microsoft.com/office/drawing/2014/main" id="{9622B000-973C-4681-AB5C-1678A919F83D}"/>
            </a:ext>
          </a:extLst>
        </xdr:cNvPr>
        <xdr:cNvSpPr txBox="1"/>
      </xdr:nvSpPr>
      <xdr:spPr>
        <a:xfrm>
          <a:off x="2955290" y="410210"/>
          <a:ext cx="2937510" cy="18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C58FB552-E2E7-4444-946B-463A628A951D}" type="TxLink">
            <a:rPr lang="en-US" sz="1000" b="1" i="0" u="none" strike="noStrike">
              <a:solidFill>
                <a:srgbClr val="952424"/>
              </a:solidFill>
              <a:latin typeface="Calibri"/>
              <a:cs typeface="Calibri"/>
            </a:rPr>
            <a:pPr algn="l"/>
            <a:t>Dit blad is niet van toepassing voor uw organisatie.</a:t>
          </a:fld>
          <a:endParaRPr lang="nl-BE" sz="1000"/>
        </a:p>
      </xdr:txBody>
    </xdr:sp>
    <xdr:clientData/>
  </xdr:twoCellAnchor>
  <xdr:twoCellAnchor>
    <xdr:from>
      <xdr:col>3</xdr:col>
      <xdr:colOff>1130300</xdr:colOff>
      <xdr:row>0</xdr:row>
      <xdr:rowOff>50800</xdr:rowOff>
    </xdr:from>
    <xdr:to>
      <xdr:col>30</xdr:col>
      <xdr:colOff>133350</xdr:colOff>
      <xdr:row>1</xdr:row>
      <xdr:rowOff>88900</xdr:rowOff>
    </xdr:to>
    <xdr:sp macro="" textlink="Vooraf!C6">
      <xdr:nvSpPr>
        <xdr:cNvPr id="5" name="Tekstvak 4">
          <a:extLst>
            <a:ext uri="{FF2B5EF4-FFF2-40B4-BE49-F238E27FC236}">
              <a16:creationId xmlns:a16="http://schemas.microsoft.com/office/drawing/2014/main" id="{A6B4E596-B6ED-4FED-92E1-A79BB1F458D3}"/>
            </a:ext>
          </a:extLst>
        </xdr:cNvPr>
        <xdr:cNvSpPr txBox="1"/>
      </xdr:nvSpPr>
      <xdr:spPr>
        <a:xfrm>
          <a:off x="2959100" y="50800"/>
          <a:ext cx="4813300"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AD705559-AB0E-48E8-8718-861E2857E3E5}" type="TxLink">
            <a:rPr lang="en-US" sz="1000" b="1" i="0" u="none" strike="noStrike">
              <a:solidFill>
                <a:srgbClr val="952424"/>
              </a:solidFill>
              <a:latin typeface="Calibri"/>
              <a:cs typeface="Calibri"/>
            </a:rPr>
            <a:pPr/>
            <a:t> </a:t>
          </a:fld>
          <a:endParaRPr lang="nl-BE"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765649</xdr:colOff>
      <xdr:row>0</xdr:row>
      <xdr:rowOff>59754</xdr:rowOff>
    </xdr:from>
    <xdr:to>
      <xdr:col>3</xdr:col>
      <xdr:colOff>1845649</xdr:colOff>
      <xdr:row>0</xdr:row>
      <xdr:rowOff>275754</xdr:rowOff>
    </xdr:to>
    <xdr:sp macro="" textlink="">
      <xdr:nvSpPr>
        <xdr:cNvPr id="2" name="Pijl: vijfhoek 1">
          <a:hlinkClick xmlns:r="http://schemas.openxmlformats.org/officeDocument/2006/relationships" r:id="rId1"/>
          <a:extLst>
            <a:ext uri="{FF2B5EF4-FFF2-40B4-BE49-F238E27FC236}">
              <a16:creationId xmlns:a16="http://schemas.microsoft.com/office/drawing/2014/main" id="{8BD4F0F2-650B-46DC-BF63-73383343B4D6}"/>
            </a:ext>
          </a:extLst>
        </xdr:cNvPr>
        <xdr:cNvSpPr/>
      </xdr:nvSpPr>
      <xdr:spPr>
        <a:xfrm>
          <a:off x="1286349" y="59754"/>
          <a:ext cx="1080000" cy="216000"/>
        </a:xfrm>
        <a:prstGeom prst="homePlate">
          <a:avLst/>
        </a:prstGeom>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bg1"/>
              </a:solidFill>
            </a:rPr>
            <a:t>Volgende</a:t>
          </a:r>
        </a:p>
      </xdr:txBody>
    </xdr:sp>
    <xdr:clientData/>
  </xdr:twoCellAnchor>
  <xdr:twoCellAnchor>
    <xdr:from>
      <xdr:col>1</xdr:col>
      <xdr:colOff>25335</xdr:colOff>
      <xdr:row>0</xdr:row>
      <xdr:rowOff>59754</xdr:rowOff>
    </xdr:from>
    <xdr:to>
      <xdr:col>3</xdr:col>
      <xdr:colOff>756085</xdr:colOff>
      <xdr:row>0</xdr:row>
      <xdr:rowOff>275754</xdr:rowOff>
    </xdr:to>
    <xdr:sp macro="" textlink="">
      <xdr:nvSpPr>
        <xdr:cNvPr id="3" name="Pijl: vijfhoek 2">
          <a:hlinkClick xmlns:r="http://schemas.openxmlformats.org/officeDocument/2006/relationships" r:id="rId2"/>
          <a:extLst>
            <a:ext uri="{FF2B5EF4-FFF2-40B4-BE49-F238E27FC236}">
              <a16:creationId xmlns:a16="http://schemas.microsoft.com/office/drawing/2014/main" id="{F13153E5-8B64-4D78-89DB-98425ACCD47B}"/>
            </a:ext>
          </a:extLst>
        </xdr:cNvPr>
        <xdr:cNvSpPr/>
      </xdr:nvSpPr>
      <xdr:spPr>
        <a:xfrm flipH="1">
          <a:off x="196785" y="59754"/>
          <a:ext cx="1080000" cy="216000"/>
        </a:xfrm>
        <a:prstGeom prst="homePlate">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accent1">
                  <a:lumMod val="50000"/>
                </a:schemeClr>
              </a:solidFill>
            </a:rPr>
            <a:t>Terug</a:t>
          </a:r>
        </a:p>
      </xdr:txBody>
    </xdr:sp>
    <xdr:clientData/>
  </xdr:twoCellAnchor>
  <xdr:twoCellAnchor>
    <xdr:from>
      <xdr:col>5</xdr:col>
      <xdr:colOff>1676400</xdr:colOff>
      <xdr:row>1</xdr:row>
      <xdr:rowOff>106681</xdr:rowOff>
    </xdr:from>
    <xdr:to>
      <xdr:col>7</xdr:col>
      <xdr:colOff>2057400</xdr:colOff>
      <xdr:row>3</xdr:row>
      <xdr:rowOff>0</xdr:rowOff>
    </xdr:to>
    <xdr:sp macro="" textlink="$K$1">
      <xdr:nvSpPr>
        <xdr:cNvPr id="4" name="Tekstvak 3">
          <a:extLst>
            <a:ext uri="{FF2B5EF4-FFF2-40B4-BE49-F238E27FC236}">
              <a16:creationId xmlns:a16="http://schemas.microsoft.com/office/drawing/2014/main" id="{9781C6D0-B19A-4379-82AE-A9322170A520}"/>
            </a:ext>
          </a:extLst>
        </xdr:cNvPr>
        <xdr:cNvSpPr txBox="1"/>
      </xdr:nvSpPr>
      <xdr:spPr>
        <a:xfrm>
          <a:off x="4819650" y="417831"/>
          <a:ext cx="3009900" cy="179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C58FB552-E2E7-4444-946B-463A628A951D}" type="TxLink">
            <a:rPr lang="en-US" sz="1000" b="1" i="0" u="none" strike="noStrike">
              <a:solidFill>
                <a:srgbClr val="952424"/>
              </a:solidFill>
              <a:latin typeface="Calibri"/>
              <a:cs typeface="Calibri"/>
            </a:rPr>
            <a:pPr algn="l"/>
            <a:t>Dit blad is niet van toepassing voor uw organisatie.</a:t>
          </a:fld>
          <a:endParaRPr lang="nl-BE" sz="1000"/>
        </a:p>
      </xdr:txBody>
    </xdr:sp>
    <xdr:clientData/>
  </xdr:twoCellAnchor>
  <xdr:twoCellAnchor>
    <xdr:from>
      <xdr:col>3</xdr:col>
      <xdr:colOff>2011680</xdr:colOff>
      <xdr:row>0</xdr:row>
      <xdr:rowOff>39369</xdr:rowOff>
    </xdr:from>
    <xdr:to>
      <xdr:col>9</xdr:col>
      <xdr:colOff>2430780</xdr:colOff>
      <xdr:row>0</xdr:row>
      <xdr:rowOff>205740</xdr:rowOff>
    </xdr:to>
    <xdr:sp macro="" textlink="Vooraf!C6">
      <xdr:nvSpPr>
        <xdr:cNvPr id="5" name="Tekstvak 4">
          <a:extLst>
            <a:ext uri="{FF2B5EF4-FFF2-40B4-BE49-F238E27FC236}">
              <a16:creationId xmlns:a16="http://schemas.microsoft.com/office/drawing/2014/main" id="{5297AA54-18BF-4A25-9D1F-C4FE9CC5DC99}"/>
            </a:ext>
          </a:extLst>
        </xdr:cNvPr>
        <xdr:cNvSpPr txBox="1"/>
      </xdr:nvSpPr>
      <xdr:spPr>
        <a:xfrm>
          <a:off x="2529840" y="39369"/>
          <a:ext cx="8305800" cy="16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DCAB9D3-0251-497D-8855-A15C9B92949F}" type="TxLink">
            <a:rPr lang="en-US" sz="1000" b="1" i="0" u="none" strike="noStrike">
              <a:solidFill>
                <a:srgbClr val="952424"/>
              </a:solidFill>
              <a:latin typeface="Calibri"/>
              <a:cs typeface="Calibri"/>
            </a:rPr>
            <a:pPr/>
            <a:t> </a:t>
          </a:fld>
          <a:endParaRPr lang="nl-BE" sz="600"/>
        </a:p>
      </xdr:txBody>
    </xdr:sp>
    <xdr:clientData/>
  </xdr:twoCellAnchor>
  <xdr:twoCellAnchor>
    <xdr:from>
      <xdr:col>7</xdr:col>
      <xdr:colOff>2414270</xdr:colOff>
      <xdr:row>1</xdr:row>
      <xdr:rowOff>96520</xdr:rowOff>
    </xdr:from>
    <xdr:to>
      <xdr:col>9</xdr:col>
      <xdr:colOff>2443480</xdr:colOff>
      <xdr:row>3</xdr:row>
      <xdr:rowOff>1269</xdr:rowOff>
    </xdr:to>
    <xdr:sp macro="" textlink="$M$1">
      <xdr:nvSpPr>
        <xdr:cNvPr id="6" name="Tekstvak 5">
          <a:extLst>
            <a:ext uri="{FF2B5EF4-FFF2-40B4-BE49-F238E27FC236}">
              <a16:creationId xmlns:a16="http://schemas.microsoft.com/office/drawing/2014/main" id="{32524464-2BC7-4AB5-A93D-2C44285FF24E}"/>
            </a:ext>
          </a:extLst>
        </xdr:cNvPr>
        <xdr:cNvSpPr txBox="1"/>
      </xdr:nvSpPr>
      <xdr:spPr>
        <a:xfrm>
          <a:off x="8190230" y="408940"/>
          <a:ext cx="2658110" cy="194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F2A5B632-C396-41B9-A15D-B8B9CE4C7061}" type="TxLink">
            <a:rPr lang="en-US" sz="1000" b="1" i="0" u="none" strike="noStrike">
              <a:solidFill>
                <a:srgbClr val="6F6813"/>
              </a:solidFill>
              <a:latin typeface="Calibri"/>
              <a:cs typeface="Calibri"/>
            </a:rPr>
            <a:pPr algn="r"/>
            <a:t> </a:t>
          </a:fld>
          <a:endParaRPr lang="nl-BE" sz="1000" b="1">
            <a:solidFill>
              <a:schemeClr val="accent6">
                <a:lumMod val="7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938847</xdr:colOff>
      <xdr:row>0</xdr:row>
      <xdr:rowOff>56198</xdr:rowOff>
    </xdr:from>
    <xdr:to>
      <xdr:col>3</xdr:col>
      <xdr:colOff>818697</xdr:colOff>
      <xdr:row>0</xdr:row>
      <xdr:rowOff>272198</xdr:rowOff>
    </xdr:to>
    <xdr:sp macro="" textlink="">
      <xdr:nvSpPr>
        <xdr:cNvPr id="2" name="Pijl: vijfhoek 1">
          <a:hlinkClick xmlns:r="http://schemas.openxmlformats.org/officeDocument/2006/relationships" r:id="rId1"/>
          <a:extLst>
            <a:ext uri="{FF2B5EF4-FFF2-40B4-BE49-F238E27FC236}">
              <a16:creationId xmlns:a16="http://schemas.microsoft.com/office/drawing/2014/main" id="{9040DD6D-1E5D-4CF9-83E0-FD57AF429974}"/>
            </a:ext>
          </a:extLst>
        </xdr:cNvPr>
        <xdr:cNvSpPr/>
      </xdr:nvSpPr>
      <xdr:spPr>
        <a:xfrm>
          <a:off x="1281747" y="56198"/>
          <a:ext cx="1080000" cy="216000"/>
        </a:xfrm>
        <a:prstGeom prst="homePlate">
          <a:avLst/>
        </a:prstGeom>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bg1"/>
              </a:solidFill>
            </a:rPr>
            <a:t>Volgende</a:t>
          </a:r>
        </a:p>
      </xdr:txBody>
    </xdr:sp>
    <xdr:clientData/>
  </xdr:twoCellAnchor>
  <xdr:twoCellAnchor>
    <xdr:from>
      <xdr:col>1</xdr:col>
      <xdr:colOff>17715</xdr:colOff>
      <xdr:row>0</xdr:row>
      <xdr:rowOff>56197</xdr:rowOff>
    </xdr:from>
    <xdr:to>
      <xdr:col>2</xdr:col>
      <xdr:colOff>926265</xdr:colOff>
      <xdr:row>0</xdr:row>
      <xdr:rowOff>272197</xdr:rowOff>
    </xdr:to>
    <xdr:sp macro="" textlink="">
      <xdr:nvSpPr>
        <xdr:cNvPr id="3" name="Pijl: vijfhoek 2">
          <a:hlinkClick xmlns:r="http://schemas.openxmlformats.org/officeDocument/2006/relationships" r:id="rId2"/>
          <a:extLst>
            <a:ext uri="{FF2B5EF4-FFF2-40B4-BE49-F238E27FC236}">
              <a16:creationId xmlns:a16="http://schemas.microsoft.com/office/drawing/2014/main" id="{20D471F3-8B40-4DFF-BC8A-4837706FF591}"/>
            </a:ext>
          </a:extLst>
        </xdr:cNvPr>
        <xdr:cNvSpPr/>
      </xdr:nvSpPr>
      <xdr:spPr>
        <a:xfrm flipH="1">
          <a:off x="189165" y="56197"/>
          <a:ext cx="1080000" cy="216000"/>
        </a:xfrm>
        <a:prstGeom prst="homePlate">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chemeClr val="accent1">
                  <a:lumMod val="50000"/>
                </a:schemeClr>
              </a:solidFill>
            </a:rPr>
            <a:t>Terug</a:t>
          </a:r>
        </a:p>
      </xdr:txBody>
    </xdr:sp>
    <xdr:clientData/>
  </xdr:twoCellAnchor>
  <xdr:twoCellAnchor>
    <xdr:from>
      <xdr:col>3</xdr:col>
      <xdr:colOff>1447800</xdr:colOff>
      <xdr:row>1</xdr:row>
      <xdr:rowOff>99060</xdr:rowOff>
    </xdr:from>
    <xdr:to>
      <xdr:col>5</xdr:col>
      <xdr:colOff>1501140</xdr:colOff>
      <xdr:row>2</xdr:row>
      <xdr:rowOff>161290</xdr:rowOff>
    </xdr:to>
    <xdr:sp macro="" textlink="$I$1">
      <xdr:nvSpPr>
        <xdr:cNvPr id="4" name="Tekstvak 3">
          <a:extLst>
            <a:ext uri="{FF2B5EF4-FFF2-40B4-BE49-F238E27FC236}">
              <a16:creationId xmlns:a16="http://schemas.microsoft.com/office/drawing/2014/main" id="{99FC747B-DB52-4B8C-BCAA-DBCB52D4D15F}"/>
            </a:ext>
          </a:extLst>
        </xdr:cNvPr>
        <xdr:cNvSpPr txBox="1"/>
      </xdr:nvSpPr>
      <xdr:spPr>
        <a:xfrm>
          <a:off x="2978150" y="410210"/>
          <a:ext cx="397129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C58FB552-E2E7-4444-946B-463A628A951D}" type="TxLink">
            <a:rPr lang="en-US" sz="1000" b="1" i="0" u="none" strike="noStrike">
              <a:solidFill>
                <a:srgbClr val="952424"/>
              </a:solidFill>
              <a:latin typeface="Calibri"/>
              <a:cs typeface="Calibri"/>
            </a:rPr>
            <a:pPr algn="l"/>
            <a:t>Dit blad is niet van toepassing voor uw organisatie.</a:t>
          </a:fld>
          <a:endParaRPr lang="nl-BE" sz="1000"/>
        </a:p>
      </xdr:txBody>
    </xdr:sp>
    <xdr:clientData/>
  </xdr:twoCellAnchor>
  <xdr:twoCellAnchor>
    <xdr:from>
      <xdr:col>3</xdr:col>
      <xdr:colOff>1441450</xdr:colOff>
      <xdr:row>0</xdr:row>
      <xdr:rowOff>16828</xdr:rowOff>
    </xdr:from>
    <xdr:to>
      <xdr:col>6</xdr:col>
      <xdr:colOff>825500</xdr:colOff>
      <xdr:row>1</xdr:row>
      <xdr:rowOff>54928</xdr:rowOff>
    </xdr:to>
    <xdr:sp macro="" textlink="Vooraf!C6">
      <xdr:nvSpPr>
        <xdr:cNvPr id="5" name="Tekstvak 4">
          <a:extLst>
            <a:ext uri="{FF2B5EF4-FFF2-40B4-BE49-F238E27FC236}">
              <a16:creationId xmlns:a16="http://schemas.microsoft.com/office/drawing/2014/main" id="{C42C01EC-FA2B-471D-A1AC-B25C193CC0A6}"/>
            </a:ext>
          </a:extLst>
        </xdr:cNvPr>
        <xdr:cNvSpPr txBox="1"/>
      </xdr:nvSpPr>
      <xdr:spPr>
        <a:xfrm>
          <a:off x="2971800" y="16828"/>
          <a:ext cx="4857750"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AD705559-AB0E-48E8-8718-861E2857E3E5}" type="TxLink">
            <a:rPr lang="en-US" sz="1000" b="1" i="0" u="none" strike="noStrike">
              <a:solidFill>
                <a:srgbClr val="952424"/>
              </a:solidFill>
              <a:latin typeface="Calibri"/>
              <a:cs typeface="Calibri"/>
            </a:rPr>
            <a:pPr/>
            <a:t> </a:t>
          </a:fld>
          <a:endParaRPr lang="nl-BE"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1155700</xdr:colOff>
      <xdr:row>0</xdr:row>
      <xdr:rowOff>63500</xdr:rowOff>
    </xdr:from>
    <xdr:to>
      <xdr:col>11</xdr:col>
      <xdr:colOff>107950</xdr:colOff>
      <xdr:row>0</xdr:row>
      <xdr:rowOff>254000</xdr:rowOff>
    </xdr:to>
    <xdr:sp macro="" textlink="Vooraf!C6">
      <xdr:nvSpPr>
        <xdr:cNvPr id="3" name="Tekstvak 2">
          <a:extLst>
            <a:ext uri="{FF2B5EF4-FFF2-40B4-BE49-F238E27FC236}">
              <a16:creationId xmlns:a16="http://schemas.microsoft.com/office/drawing/2014/main" id="{06222BC6-FA08-44A9-85C8-5CC6615A3482}"/>
            </a:ext>
          </a:extLst>
        </xdr:cNvPr>
        <xdr:cNvSpPr txBox="1"/>
      </xdr:nvSpPr>
      <xdr:spPr>
        <a:xfrm>
          <a:off x="1485900" y="63500"/>
          <a:ext cx="95186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2731BFF0-068F-4414-BC94-FF7DA605C88C}" type="TxLink">
            <a:rPr lang="en-US" sz="1000" b="1" i="0" u="none" strike="noStrike">
              <a:solidFill>
                <a:srgbClr val="952424"/>
              </a:solidFill>
              <a:latin typeface="Calibri"/>
              <a:cs typeface="Calibri"/>
            </a:rPr>
            <a:pPr algn="ctr"/>
            <a:t> </a:t>
          </a:fld>
          <a:endParaRPr lang="nl-BE" sz="800"/>
        </a:p>
      </xdr:txBody>
    </xdr:sp>
    <xdr:clientData/>
  </xdr:twoCellAnchor>
  <xdr:twoCellAnchor>
    <xdr:from>
      <xdr:col>1</xdr:col>
      <xdr:colOff>0</xdr:colOff>
      <xdr:row>0</xdr:row>
      <xdr:rowOff>63500</xdr:rowOff>
    </xdr:from>
    <xdr:to>
      <xdr:col>2</xdr:col>
      <xdr:colOff>930275</xdr:colOff>
      <xdr:row>0</xdr:row>
      <xdr:rowOff>279400</xdr:rowOff>
    </xdr:to>
    <xdr:sp macro="" textlink="">
      <xdr:nvSpPr>
        <xdr:cNvPr id="4" name="shpTerug">
          <a:hlinkClick xmlns:r="http://schemas.openxmlformats.org/officeDocument/2006/relationships" r:id="rId1" tooltip="Ga naar blad 'Ateliers leslocaties'"/>
          <a:extLst>
            <a:ext uri="{FF2B5EF4-FFF2-40B4-BE49-F238E27FC236}">
              <a16:creationId xmlns:a16="http://schemas.microsoft.com/office/drawing/2014/main" id="{EB89BF16-F5BE-3925-FAFC-9476FC79A779}"/>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wsDr>
</file>

<file path=xl/theme/theme1.xml><?xml version="1.0" encoding="utf-8"?>
<a:theme xmlns:a="http://schemas.openxmlformats.org/drawingml/2006/main" name="DCJM">
  <a:themeElements>
    <a:clrScheme name="Aangepast 1">
      <a:dk1>
        <a:sysClr val="windowText" lastClr="000000"/>
      </a:dk1>
      <a:lt1>
        <a:sysClr val="window" lastClr="FFFFFF"/>
      </a:lt1>
      <a:dk2>
        <a:srgbClr val="989898"/>
      </a:dk2>
      <a:lt2>
        <a:srgbClr val="FFFFFF"/>
      </a:lt2>
      <a:accent1>
        <a:srgbClr val="2B979D"/>
      </a:accent1>
      <a:accent2>
        <a:srgbClr val="4BA144"/>
      </a:accent2>
      <a:accent3>
        <a:srgbClr val="735781"/>
      </a:accent3>
      <a:accent4>
        <a:srgbClr val="23789C"/>
      </a:accent4>
      <a:accent5>
        <a:srgbClr val="C63131"/>
      </a:accent5>
      <a:accent6>
        <a:srgbClr val="968C19"/>
      </a:accent6>
      <a:hlink>
        <a:srgbClr val="2B979D"/>
      </a:hlink>
      <a:folHlink>
        <a:srgbClr val="6C651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4F89-A955-4683-AE14-917940EC3E79}">
  <sheetPr codeName="Blad3">
    <pageSetUpPr fitToPage="1"/>
  </sheetPr>
  <dimension ref="A1:N51"/>
  <sheetViews>
    <sheetView showGridLines="0" tabSelected="1" zoomScaleNormal="100" workbookViewId="0"/>
  </sheetViews>
  <sheetFormatPr defaultRowHeight="14.4" x14ac:dyDescent="0.3"/>
  <cols>
    <col min="1" max="2" width="2.44140625" customWidth="1"/>
    <col min="3" max="3" width="30" customWidth="1"/>
    <col min="4" max="5" width="12.109375" customWidth="1"/>
    <col min="6" max="7" width="2.44140625" customWidth="1"/>
    <col min="8" max="10" width="19.44140625" customWidth="1"/>
    <col min="11" max="11" width="28.44140625" customWidth="1"/>
    <col min="12" max="13" width="2.44140625" customWidth="1"/>
    <col min="14" max="14" width="8.88671875" hidden="1" customWidth="1"/>
  </cols>
  <sheetData>
    <row r="1" spans="1:13" ht="15" customHeight="1" x14ac:dyDescent="0.4">
      <c r="A1" s="23"/>
      <c r="C1" s="2"/>
      <c r="D1" s="3"/>
      <c r="E1" s="30"/>
    </row>
    <row r="2" spans="1:13" s="1" customFormat="1" ht="36.75" customHeight="1" x14ac:dyDescent="0.4">
      <c r="C2" s="31"/>
      <c r="D2" s="3"/>
      <c r="E2" s="4"/>
    </row>
    <row r="3" spans="1:13" ht="15" customHeight="1" x14ac:dyDescent="0.4">
      <c r="C3" s="2"/>
      <c r="D3" s="3"/>
    </row>
    <row r="4" spans="1:13" s="1" customFormat="1" ht="27" customHeight="1" x14ac:dyDescent="0.4">
      <c r="A4" s="32"/>
      <c r="B4" s="32"/>
      <c r="C4" s="159" t="str">
        <f>"Circusdecreet: bijlage bij de "&amp;LOWER(Sjabloon_fase)&amp;" van een "&amp;IF(Sjabloon_subsidiesoort="Project", "projectsubsidie – beleidsrelevante gegevens", "werkingssubsidie – beleidsrelevante gegevens")</f>
        <v>Circusdecreet: bijlage bij de verantwoording van een werkingssubsidie – beleidsrelevante gegevens</v>
      </c>
      <c r="D4" s="159"/>
      <c r="E4" s="159"/>
      <c r="F4" s="159"/>
      <c r="G4" s="159"/>
      <c r="H4" s="159"/>
      <c r="I4" s="159"/>
      <c r="J4" s="159"/>
      <c r="K4" s="159"/>
      <c r="L4" s="32"/>
      <c r="M4" s="32"/>
    </row>
    <row r="5" spans="1:13" s="1" customFormat="1" ht="21" customHeight="1" x14ac:dyDescent="0.3">
      <c r="A5" s="32"/>
      <c r="B5" s="32"/>
      <c r="C5" s="161" t="str" cm="1">
        <f t="array" ref="C5">"Bijlage voor "&amp;IF(Sjabloon_werksoort="Atelier", "ateliers", IF(Sjabloon_werksoort="Gezelschap", "gezelschappen", IF(Sjabloon_werksoort="Werkplaats", "werkplaatsen", "[werksoort]")))&amp;" • Beleidsperiode "&amp;Datum_beleidsperiode&amp;" • Werkingsjaar "&amp;Datum_werkingsjaar</f>
        <v>Bijlage voor ateliers • Beleidsperiode 2021–2025 • Werkingsjaar 2024</v>
      </c>
      <c r="D5" s="161"/>
      <c r="E5" s="161"/>
      <c r="F5" s="161"/>
      <c r="G5" s="161"/>
      <c r="H5" s="161"/>
      <c r="I5" s="161"/>
      <c r="J5" s="161"/>
      <c r="K5" s="161"/>
      <c r="L5" s="32"/>
      <c r="M5" s="32"/>
    </row>
    <row r="6" spans="1:13" s="25" customFormat="1" ht="18" customHeight="1" x14ac:dyDescent="0.3">
      <c r="C6" s="160" t="str" cm="1">
        <f t="array" aca="1" ref="C6" ca="1">IF(Sjabloon_status="Test", Watermark_test, IF((Datum_vervaldatum-TODAY())&lt;=0, Watermark_vervallen, IF((Datum_deadline-TODAY())&lt;0, Watermark_aanmaning, "")))</f>
        <v/>
      </c>
      <c r="D6" s="160"/>
      <c r="E6" s="160"/>
      <c r="F6" s="160"/>
      <c r="G6" s="160"/>
      <c r="H6" s="160"/>
      <c r="I6" s="160"/>
      <c r="J6" s="160"/>
      <c r="K6" s="160"/>
    </row>
    <row r="7" spans="1:13" ht="14.4" customHeight="1" x14ac:dyDescent="0.3">
      <c r="A7" s="23"/>
      <c r="B7" s="127" t="s">
        <v>42</v>
      </c>
      <c r="D7" s="5"/>
      <c r="E7" s="33"/>
      <c r="F7" s="128"/>
      <c r="G7" s="127" t="s">
        <v>43</v>
      </c>
    </row>
    <row r="8" spans="1:13" ht="7.35" customHeight="1" x14ac:dyDescent="0.3">
      <c r="E8" s="28"/>
      <c r="F8" s="34"/>
    </row>
    <row r="9" spans="1:13" ht="14.4" customHeight="1" x14ac:dyDescent="0.3">
      <c r="E9" s="28"/>
      <c r="F9" s="35"/>
      <c r="H9" s="50"/>
      <c r="I9" s="48" t="s">
        <v>45</v>
      </c>
      <c r="J9" s="48"/>
      <c r="K9" s="25"/>
      <c r="L9" s="51"/>
    </row>
    <row r="10" spans="1:13" ht="7.35" customHeight="1" x14ac:dyDescent="0.3">
      <c r="E10" s="28"/>
      <c r="F10" s="34"/>
      <c r="I10" s="25"/>
      <c r="J10" s="25"/>
      <c r="K10" s="25"/>
    </row>
    <row r="11" spans="1:13" ht="14.4" customHeight="1" x14ac:dyDescent="0.3">
      <c r="E11" s="28"/>
      <c r="F11" s="35"/>
      <c r="H11" s="71" t="s">
        <v>3</v>
      </c>
      <c r="I11" s="48" t="s">
        <v>46</v>
      </c>
      <c r="J11" s="48"/>
      <c r="K11" s="25"/>
      <c r="L11" s="51"/>
    </row>
    <row r="12" spans="1:13" ht="7.35" customHeight="1" x14ac:dyDescent="0.3">
      <c r="E12" s="28"/>
      <c r="F12" s="35"/>
      <c r="I12" s="48"/>
      <c r="J12" s="48"/>
      <c r="K12" s="25"/>
      <c r="L12" s="51"/>
    </row>
    <row r="13" spans="1:13" ht="14.4" customHeight="1" x14ac:dyDescent="0.3">
      <c r="E13" s="28"/>
      <c r="F13" s="35"/>
      <c r="H13" s="72" t="s">
        <v>3</v>
      </c>
      <c r="I13" s="48" t="s">
        <v>1</v>
      </c>
      <c r="J13" s="48"/>
      <c r="K13" s="25"/>
      <c r="L13" s="51"/>
    </row>
    <row r="14" spans="1:13" ht="7.35" customHeight="1" x14ac:dyDescent="0.3">
      <c r="E14" s="28"/>
      <c r="F14" s="35"/>
      <c r="H14" s="25"/>
      <c r="I14" s="48"/>
      <c r="J14" s="48"/>
      <c r="K14" s="25"/>
      <c r="L14" s="51"/>
    </row>
    <row r="15" spans="1:13" ht="14.4" customHeight="1" x14ac:dyDescent="0.3">
      <c r="E15" s="28"/>
      <c r="F15" s="35"/>
      <c r="H15" s="73" t="s">
        <v>3</v>
      </c>
      <c r="I15" s="48" t="s">
        <v>21</v>
      </c>
      <c r="J15" s="48"/>
      <c r="K15" s="25"/>
      <c r="L15" s="51"/>
    </row>
    <row r="16" spans="1:13" ht="7.35" customHeight="1" x14ac:dyDescent="0.3">
      <c r="E16" s="28"/>
      <c r="F16" s="35"/>
      <c r="I16" s="48"/>
      <c r="J16" s="48"/>
      <c r="K16" s="25"/>
      <c r="L16" s="51"/>
    </row>
    <row r="17" spans="5:14" ht="14.4" customHeight="1" x14ac:dyDescent="0.3">
      <c r="E17" s="28"/>
      <c r="F17" s="35"/>
      <c r="H17" s="52"/>
      <c r="I17" s="48" t="s">
        <v>2</v>
      </c>
      <c r="J17" s="48"/>
      <c r="K17" s="49" t="s">
        <v>28</v>
      </c>
      <c r="L17" s="51"/>
    </row>
    <row r="18" spans="5:14" ht="14.4" customHeight="1" x14ac:dyDescent="0.3">
      <c r="E18" s="28"/>
      <c r="F18" s="35"/>
      <c r="I18" s="48" t="s">
        <v>18</v>
      </c>
      <c r="J18" s="48"/>
      <c r="K18" s="25"/>
      <c r="L18" s="51"/>
    </row>
    <row r="19" spans="5:14" ht="7.35" customHeight="1" x14ac:dyDescent="0.3">
      <c r="E19" s="28"/>
      <c r="F19" s="35"/>
      <c r="I19" s="25"/>
      <c r="J19" s="25"/>
      <c r="K19" s="25"/>
    </row>
    <row r="20" spans="5:14" ht="14.4" customHeight="1" x14ac:dyDescent="0.3">
      <c r="E20" s="28"/>
      <c r="F20" s="34"/>
      <c r="H20" s="53"/>
      <c r="I20" s="48" t="s">
        <v>4</v>
      </c>
      <c r="J20" s="48"/>
      <c r="K20" s="57" t="s">
        <v>29</v>
      </c>
      <c r="L20" s="51"/>
    </row>
    <row r="21" spans="5:14" ht="14.4" customHeight="1" x14ac:dyDescent="0.3">
      <c r="E21" s="28"/>
      <c r="F21" s="34"/>
      <c r="I21" s="48" t="s">
        <v>19</v>
      </c>
      <c r="J21" s="48"/>
      <c r="K21" s="25"/>
      <c r="L21" s="51"/>
    </row>
    <row r="22" spans="5:14" ht="14.4" customHeight="1" x14ac:dyDescent="0.3">
      <c r="E22" s="28"/>
      <c r="F22" s="47"/>
      <c r="G22" s="54"/>
      <c r="H22" s="54"/>
      <c r="I22" s="55"/>
      <c r="J22" s="55"/>
      <c r="K22" s="54"/>
      <c r="L22" s="55"/>
    </row>
    <row r="23" spans="5:14" ht="7.35" customHeight="1" x14ac:dyDescent="0.3">
      <c r="E23" s="28"/>
      <c r="F23" s="34"/>
      <c r="I23" s="51"/>
      <c r="J23" s="51"/>
      <c r="L23" s="51"/>
    </row>
    <row r="24" spans="5:14" ht="14.4" customHeight="1" x14ac:dyDescent="0.3">
      <c r="E24" s="28"/>
      <c r="F24" s="128"/>
      <c r="G24" s="127" t="s">
        <v>32</v>
      </c>
    </row>
    <row r="25" spans="5:14" ht="14.4" customHeight="1" x14ac:dyDescent="0.3">
      <c r="E25" s="28"/>
      <c r="F25" s="35"/>
      <c r="M25" s="28"/>
      <c r="N25" s="28"/>
    </row>
    <row r="26" spans="5:14" ht="14.4" customHeight="1" x14ac:dyDescent="0.3">
      <c r="E26" s="28"/>
      <c r="F26" s="35"/>
      <c r="M26" s="28"/>
      <c r="N26" s="28"/>
    </row>
    <row r="27" spans="5:14" ht="14.4" customHeight="1" x14ac:dyDescent="0.3">
      <c r="E27" s="28"/>
      <c r="F27" s="35"/>
      <c r="M27" s="28"/>
      <c r="N27" s="28"/>
    </row>
    <row r="28" spans="5:14" ht="14.4" customHeight="1" x14ac:dyDescent="0.3">
      <c r="E28" s="28"/>
      <c r="F28" s="35"/>
      <c r="M28" s="28"/>
      <c r="N28" s="28"/>
    </row>
    <row r="29" spans="5:14" ht="14.4" customHeight="1" x14ac:dyDescent="0.3">
      <c r="E29" s="28"/>
      <c r="F29" s="35"/>
      <c r="M29" s="28"/>
      <c r="N29" s="28"/>
    </row>
    <row r="30" spans="5:14" ht="14.4" customHeight="1" x14ac:dyDescent="0.3">
      <c r="E30" s="28"/>
      <c r="F30" s="35"/>
      <c r="M30" s="28"/>
      <c r="N30" s="28"/>
    </row>
    <row r="31" spans="5:14" ht="14.4" customHeight="1" x14ac:dyDescent="0.3">
      <c r="E31" s="28"/>
      <c r="F31" s="35"/>
      <c r="M31" s="28"/>
      <c r="N31" s="28"/>
    </row>
    <row r="32" spans="5:14" ht="14.4" customHeight="1" x14ac:dyDescent="0.3">
      <c r="E32" s="28"/>
      <c r="F32" s="35"/>
      <c r="M32" s="28"/>
      <c r="N32" s="28"/>
    </row>
    <row r="33" spans="1:12" x14ac:dyDescent="0.3">
      <c r="B33" s="54"/>
      <c r="C33" s="54"/>
      <c r="D33" s="54"/>
      <c r="E33" s="54"/>
      <c r="F33" s="56"/>
      <c r="G33" s="54"/>
      <c r="H33" s="54"/>
      <c r="I33" s="54"/>
      <c r="J33" s="54"/>
      <c r="K33" s="54"/>
      <c r="L33" s="54"/>
    </row>
    <row r="34" spans="1:12" ht="7.35" customHeight="1" x14ac:dyDescent="0.3"/>
    <row r="35" spans="1:12" x14ac:dyDescent="0.3">
      <c r="A35" s="23"/>
      <c r="B35" s="127" t="s">
        <v>0</v>
      </c>
      <c r="D35" s="5"/>
    </row>
    <row r="36" spans="1:12" ht="7.35" customHeight="1" x14ac:dyDescent="0.3"/>
    <row r="37" spans="1:12" x14ac:dyDescent="0.3">
      <c r="C37" s="162" t="s">
        <v>22</v>
      </c>
      <c r="D37" s="162"/>
      <c r="E37" s="162"/>
      <c r="F37" s="162"/>
      <c r="G37" s="162"/>
      <c r="H37" s="162"/>
    </row>
    <row r="38" spans="1:12" x14ac:dyDescent="0.3">
      <c r="C38" s="163" t="s">
        <v>20</v>
      </c>
      <c r="D38" s="163"/>
      <c r="E38" s="163"/>
      <c r="F38" s="163"/>
      <c r="G38" s="163"/>
      <c r="H38" s="163"/>
    </row>
    <row r="39" spans="1:12" x14ac:dyDescent="0.3">
      <c r="C39" s="163" t="s">
        <v>16</v>
      </c>
      <c r="D39" s="163"/>
      <c r="E39" s="163"/>
      <c r="F39" s="163"/>
      <c r="G39" s="163"/>
      <c r="H39" s="163"/>
    </row>
    <row r="40" spans="1:12" x14ac:dyDescent="0.3">
      <c r="C40" s="163" t="s">
        <v>33</v>
      </c>
      <c r="D40" s="163"/>
      <c r="E40" s="163"/>
      <c r="F40" s="163"/>
      <c r="G40" s="163"/>
      <c r="H40" s="163"/>
    </row>
    <row r="41" spans="1:12" x14ac:dyDescent="0.3">
      <c r="C41" s="163" t="s">
        <v>17</v>
      </c>
      <c r="D41" s="163"/>
      <c r="E41" s="163"/>
      <c r="F41" s="163"/>
      <c r="G41" s="163"/>
      <c r="H41" s="163"/>
    </row>
    <row r="42" spans="1:12" x14ac:dyDescent="0.3">
      <c r="C42" s="163" t="s">
        <v>15</v>
      </c>
      <c r="D42" s="163"/>
      <c r="E42" s="163"/>
      <c r="F42" s="163"/>
      <c r="G42" s="163"/>
      <c r="H42" s="163"/>
    </row>
    <row r="43" spans="1:12" x14ac:dyDescent="0.3">
      <c r="C43" s="158" t="s">
        <v>726</v>
      </c>
      <c r="D43" s="158"/>
      <c r="E43" s="158"/>
      <c r="F43" s="120"/>
      <c r="G43" s="120"/>
      <c r="H43" s="126"/>
    </row>
    <row r="44" spans="1:12" x14ac:dyDescent="0.3">
      <c r="C44" s="164" t="str">
        <f>IF(Sjabloon_werksoort="Atelier", "2. Ateliers: activiteiten", "     Ateliers: activiteiten (n.v.t.)")</f>
        <v>2. Ateliers: activiteiten</v>
      </c>
      <c r="D44" s="164"/>
      <c r="E44" s="164"/>
    </row>
    <row r="45" spans="1:12" x14ac:dyDescent="0.3">
      <c r="C45" s="164" t="str">
        <f>IF(Sjabloon_werksoort="Atelier", "3. Ateliers: locaties waar wordt lesgegeven", "     Ateliers: locaties waar wordt lesgegeven (n.v.t.)")</f>
        <v>3. Ateliers: locaties waar wordt lesgegeven</v>
      </c>
      <c r="D45" s="164"/>
      <c r="E45" s="164"/>
    </row>
    <row r="46" spans="1:12" hidden="1" x14ac:dyDescent="0.3">
      <c r="C46" s="158" t="str">
        <f>IF(Sjabloon_werksoort="Gezelschap", "2. Gezelschappen: activiteiten", "     Gezelschappen: activiteiten (n.v.t.)")</f>
        <v xml:space="preserve">     Gezelschappen: activiteiten (n.v.t.)</v>
      </c>
      <c r="D46" s="158"/>
      <c r="E46" s="158"/>
    </row>
    <row r="47" spans="1:12" hidden="1" x14ac:dyDescent="0.3">
      <c r="C47" s="164" t="str">
        <f>IF(Sjabloon_werksoort="Gezelschap", "3. Gezelschappen: locaties waar wordt gespeeld", "     Gezelschappen: locaties waar wordt gespeeld (n.v.t.)")</f>
        <v xml:space="preserve">     Gezelschappen: locaties waar wordt gespeeld (n.v.t.)</v>
      </c>
      <c r="D47" s="164"/>
      <c r="E47" s="164"/>
    </row>
    <row r="48" spans="1:12" hidden="1" x14ac:dyDescent="0.3">
      <c r="C48" s="158" t="str">
        <f>IF(Sjabloon_werksoort="Werkplaats", "2. Werkplaatsen: activiteiten", "     Werkplaatsen: activiteiten (n.v.t.)")</f>
        <v xml:space="preserve">     Werkplaatsen: activiteiten (n.v.t.)</v>
      </c>
      <c r="D48" s="158"/>
      <c r="E48" s="158"/>
    </row>
    <row r="49" spans="1:14" x14ac:dyDescent="0.3">
      <c r="C49" s="158" t="str">
        <f>IF(Sjabloon_werksoort&lt;&gt;"Werkplaats", "4. Samenvatting", "3. Samenvatting")</f>
        <v>4. Samenvatting</v>
      </c>
      <c r="D49" s="158"/>
      <c r="E49" s="158"/>
    </row>
    <row r="50" spans="1:14" x14ac:dyDescent="0.3">
      <c r="M50" s="23"/>
    </row>
    <row r="51" spans="1:14" x14ac:dyDescent="0.3">
      <c r="A51" s="26"/>
      <c r="B51" s="26"/>
      <c r="C51" s="26"/>
      <c r="D51" s="26"/>
      <c r="E51" s="26"/>
      <c r="F51" s="26"/>
      <c r="G51" s="26"/>
      <c r="H51" s="26"/>
      <c r="I51" s="26"/>
      <c r="J51" s="26"/>
      <c r="K51" s="26"/>
      <c r="L51" s="26"/>
      <c r="M51" s="26"/>
      <c r="N51" t="s">
        <v>6</v>
      </c>
    </row>
  </sheetData>
  <sheetProtection algorithmName="SHA-512" hashValue="UFhkmdyAWOI6BpsWPKzb+nWcYjzhuwjcZPdi+U9XpoUfuRz4fU+6iICi41HOG3ytWAg1NvI0Go/rBz5MRhxRYA==" saltValue="vd4IVcjsl8zASNl5Q4Ud2Q==" spinCount="100000" sheet="1" objects="1" scenarios="1" selectLockedCells="1"/>
  <mergeCells count="16">
    <mergeCell ref="C48:E48"/>
    <mergeCell ref="C49:E49"/>
    <mergeCell ref="C4:K4"/>
    <mergeCell ref="C6:K6"/>
    <mergeCell ref="C5:K5"/>
    <mergeCell ref="C37:H37"/>
    <mergeCell ref="C38:H38"/>
    <mergeCell ref="C39:H39"/>
    <mergeCell ref="C41:H41"/>
    <mergeCell ref="C42:H42"/>
    <mergeCell ref="C40:H40"/>
    <mergeCell ref="C43:E43"/>
    <mergeCell ref="C44:E44"/>
    <mergeCell ref="C45:E45"/>
    <mergeCell ref="C46:E46"/>
    <mergeCell ref="C47:E47"/>
  </mergeCells>
  <hyperlinks>
    <hyperlink ref="C43:D43" location="'Werknemers zonder RSZ'!A1" display="1. Medewerkers zonder RSZ-bijdrage" xr:uid="{DD678814-BF42-4AF3-9006-9B32A2351EC5}"/>
    <hyperlink ref="C49:D49" location="Samenvatting!A1" display="7. Samenvatting" xr:uid="{35327EB4-4FC8-406A-91EE-393BF8FA8E5E}"/>
    <hyperlink ref="C48:D48" location="Werkplaatsen!A1" display="6. Werkplaatsen" xr:uid="{3CD7548E-A6B0-48AC-AB85-269CA2458990}"/>
    <hyperlink ref="C47:D47" location="'Gezelschappen locaties'!A1" display="5. Gezelschappen: locaties waar wordt gespeeld" xr:uid="{F202BBB4-A83D-4242-872C-6E876540BD85}"/>
    <hyperlink ref="C46:D46" location="Gezelschappen!A1" display="4. Gezelschappen" xr:uid="{673D755E-BB5E-4062-826E-B3028B8A782A}"/>
    <hyperlink ref="C45:D45" location="'Ateliers leslocaties'!A1" display="3. Ateliers: locaties waar wordt lesgegeven" xr:uid="{FB25A440-7FB0-43B1-BDED-36FDF187DBA8}"/>
    <hyperlink ref="C44:D44" location="Ateliers!A1" display="2. Ateliers" xr:uid="{714F57C8-756C-4607-9FB6-BA33A4029EBD}"/>
    <hyperlink ref="C44" location="Balans!A1" display="1. Balans" xr:uid="{2E4F227C-765F-424B-A383-CA9202A072C6}"/>
    <hyperlink ref="C48" location="Resultaatsverwerking!A1" display="7. Resultaatsverwerking" xr:uid="{AB5C83C9-EDD0-4BF5-98D4-E28581B0FA89}"/>
    <hyperlink ref="C46" location="Toelichting!A1" display="Toelichting!A1" xr:uid="{3DBA54F6-D02E-4D6B-897A-2F6E93D16D9D}"/>
    <hyperlink ref="C45" location="Resultatenrekening!A1" display="Resultatenrekening!A1" xr:uid="{9FA2FA17-F732-4B49-86C7-2D13B58ED7AE}"/>
    <hyperlink ref="C49" location="'Impact COVID-19'!A1" display="Voorziene impact van COVID-19-maatregelen op begrote kosten en opbrengsten in het boekjaar 2020" xr:uid="{BF213B58-027A-4E20-8047-5FA9F88589A9}"/>
    <hyperlink ref="C44:E44" location="'Ateliers activiteiten'!A1" display="'Ateliers activiteiten'!A1" xr:uid="{16BA0050-9566-4968-808C-1433C3602269}"/>
    <hyperlink ref="C45:E45" location="'Ateliers leslocaties'!A1" display="'Ateliers leslocaties'!A1" xr:uid="{50DAF703-B203-464C-A151-C0234CFDA7E8}"/>
    <hyperlink ref="C46:E46" location="'Gezelschappen activiteiten'!A1" display="'Gezelschappen activiteiten'!A1" xr:uid="{A336B9DC-8847-4891-87EC-F91CF91202DA}"/>
    <hyperlink ref="C47:E47" location="'Gezelschappen locaties'!A1" display="'Gezelschappen locaties'!A1" xr:uid="{F42FFD45-AC8C-4978-896B-38F1C70E38E6}"/>
    <hyperlink ref="C48:E48" location="'Werkplaatsen activiteiten'!A1" display="'Werkplaatsen activiteiten'!A1" xr:uid="{250A77B9-9B32-4BD9-B580-ED46B780ECA2}"/>
    <hyperlink ref="C49:E49" location="Samenvatting!A1" display="Samenvatting!A1" xr:uid="{D2EFB5A7-AD51-4A4E-A2AF-7628A2F14E4C}"/>
  </hyperlinks>
  <pageMargins left="0.70866141732283472" right="0.70866141732283472" top="0.74803149606299213" bottom="0.74803149606299213" header="0.31496062992125984" footer="0.31496062992125984"/>
  <pageSetup paperSize="9" scale="58" fitToHeight="0" orientation="portrait" r:id="rId1"/>
  <headerFooter>
    <oddFooter>Pagina &amp;P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639B-D1EC-47E7-B6E3-73DF34382E92}">
  <sheetPr codeName="Blad16">
    <pageSetUpPr fitToPage="1"/>
  </sheetPr>
  <dimension ref="A1:DD86"/>
  <sheetViews>
    <sheetView showGridLines="0" zoomScaleNormal="100" zoomScaleSheetLayoutView="100" workbookViewId="0">
      <pane xSplit="1" ySplit="4" topLeftCell="B5" activePane="bottomRight" state="frozen"/>
      <selection activeCell="C6" sqref="C6:K6"/>
      <selection pane="topRight" activeCell="C6" sqref="C6:K6"/>
      <selection pane="bottomLeft" activeCell="C6" sqref="C6:K6"/>
      <selection pane="bottomRight"/>
    </sheetView>
  </sheetViews>
  <sheetFormatPr defaultColWidth="8.88671875" defaultRowHeight="14.4" x14ac:dyDescent="0.3"/>
  <cols>
    <col min="1" max="1" width="2.44140625" style="91" customWidth="1"/>
    <col min="2" max="3" width="2.44140625" customWidth="1"/>
    <col min="4" max="4" width="7.88671875" customWidth="1"/>
    <col min="5" max="5" width="21.109375" customWidth="1"/>
    <col min="6" max="7" width="15" customWidth="1"/>
    <col min="8" max="16" width="11.109375" customWidth="1"/>
    <col min="17" max="17" width="0.5546875" customWidth="1"/>
    <col min="18" max="18" width="8.88671875" style="28" hidden="1" customWidth="1"/>
    <col min="19" max="81" width="8.88671875" hidden="1" customWidth="1"/>
    <col min="82" max="82" width="2.44140625" style="25" customWidth="1"/>
  </cols>
  <sheetData>
    <row r="1" spans="1:108" ht="24.6" customHeight="1" x14ac:dyDescent="0.3">
      <c r="A1" s="80"/>
      <c r="E1" s="92"/>
      <c r="R1" s="63" t="str">
        <f>IF(R4&lt;&gt;0, "Vul verplichte velden in.  ", "")&amp;IF(S4=1, "Er is 1 foutmelding. Controleer het blad.", IF(S4&gt;1, "Er zijn "&amp;S4&amp;" foutmeldingen. Controleer het blad.", ""))</f>
        <v xml:space="preserve">Vul verplichte velden in.  </v>
      </c>
      <c r="AI1" s="130"/>
      <c r="AJ1" s="130"/>
      <c r="AK1" s="130"/>
      <c r="AL1" s="130"/>
      <c r="AM1" s="130"/>
      <c r="AN1" s="130"/>
      <c r="AO1" s="130"/>
      <c r="AP1" s="130"/>
      <c r="AQ1" s="130"/>
      <c r="CD1" s="81"/>
    </row>
    <row r="2" spans="1:108" s="1" customFormat="1" ht="13.35" customHeight="1" x14ac:dyDescent="0.3">
      <c r="A2" s="82"/>
      <c r="B2" s="165" t="s">
        <v>651</v>
      </c>
      <c r="C2" s="165"/>
      <c r="D2" s="165"/>
      <c r="E2" s="165"/>
      <c r="F2" s="165"/>
      <c r="G2" s="102" t="s">
        <v>649</v>
      </c>
      <c r="H2" s="101"/>
      <c r="I2" s="101"/>
      <c r="J2" s="101"/>
      <c r="K2" s="101"/>
      <c r="L2" s="101"/>
      <c r="M2" s="101"/>
      <c r="N2" s="101"/>
      <c r="O2" s="101"/>
      <c r="P2" s="101"/>
      <c r="Q2" s="101"/>
      <c r="R2" s="65"/>
      <c r="S2" s="66"/>
      <c r="T2" s="106" t="s">
        <v>656</v>
      </c>
      <c r="U2" s="66"/>
      <c r="V2" s="66"/>
      <c r="W2" s="66"/>
      <c r="X2" s="66"/>
      <c r="Y2" s="66"/>
      <c r="Z2" s="66"/>
      <c r="AA2" s="66"/>
      <c r="AB2" s="66"/>
      <c r="AC2" s="66"/>
      <c r="AD2" s="66"/>
      <c r="AE2" s="66"/>
      <c r="AF2" s="66"/>
      <c r="AG2" s="66"/>
      <c r="AH2" s="66"/>
      <c r="AI2" s="144"/>
      <c r="AJ2" s="144"/>
      <c r="AK2" s="144"/>
      <c r="AL2" s="144"/>
      <c r="AM2" s="144"/>
      <c r="AN2" s="144"/>
      <c r="AO2" s="144"/>
      <c r="AP2" s="144"/>
      <c r="AQ2" s="144"/>
      <c r="AR2" s="66"/>
      <c r="AS2" s="66"/>
      <c r="AT2" s="66"/>
      <c r="AU2" s="66"/>
      <c r="AV2" s="66"/>
      <c r="AW2" s="66"/>
      <c r="AX2" s="66"/>
      <c r="AY2" s="66"/>
      <c r="AZ2" s="66"/>
      <c r="BA2" s="66"/>
      <c r="BB2" s="66"/>
      <c r="BC2" s="66"/>
      <c r="BD2" s="66"/>
      <c r="BE2" s="66"/>
      <c r="BF2" s="66"/>
      <c r="BG2" s="66"/>
      <c r="BH2" s="66"/>
      <c r="BI2" s="66"/>
      <c r="BJ2" s="66"/>
      <c r="BK2" s="66"/>
      <c r="BL2" s="66"/>
      <c r="BM2" s="66"/>
      <c r="BN2" s="66"/>
      <c r="BO2" s="66"/>
      <c r="BP2" s="106" t="s">
        <v>657</v>
      </c>
      <c r="BQ2" s="66"/>
      <c r="BR2" s="66"/>
      <c r="BS2" s="66"/>
      <c r="BT2" s="66"/>
      <c r="BU2" s="66"/>
      <c r="BV2" s="66"/>
      <c r="BW2" s="66"/>
      <c r="BX2" s="66"/>
      <c r="BY2" s="66"/>
      <c r="BZ2" s="66"/>
      <c r="CA2" s="66"/>
      <c r="CB2" s="66"/>
      <c r="CC2" s="66"/>
      <c r="CD2" s="81"/>
    </row>
    <row r="3" spans="1:108" s="1" customFormat="1" ht="9.6" customHeight="1" x14ac:dyDescent="0.3">
      <c r="B3" s="165"/>
      <c r="C3" s="165"/>
      <c r="D3" s="165"/>
      <c r="E3" s="165"/>
      <c r="F3" s="165"/>
      <c r="G3" s="167" t="s">
        <v>617</v>
      </c>
      <c r="H3" s="166" t="s">
        <v>60</v>
      </c>
      <c r="I3" s="166" t="s">
        <v>64</v>
      </c>
      <c r="J3" s="166" t="s">
        <v>641</v>
      </c>
      <c r="K3" s="166" t="s">
        <v>647</v>
      </c>
      <c r="L3" s="166" t="s">
        <v>648</v>
      </c>
      <c r="M3" s="166" t="s">
        <v>642</v>
      </c>
      <c r="N3" s="166" t="s">
        <v>644</v>
      </c>
      <c r="O3" s="166" t="s">
        <v>645</v>
      </c>
      <c r="P3" s="166" t="s">
        <v>646</v>
      </c>
      <c r="Q3" s="104"/>
      <c r="R3" s="65" t="s">
        <v>759</v>
      </c>
      <c r="S3" s="25" t="s">
        <v>753</v>
      </c>
      <c r="T3" s="67" t="s">
        <v>633</v>
      </c>
      <c r="U3" s="25"/>
      <c r="V3" s="25"/>
      <c r="W3" s="25"/>
      <c r="X3" s="25"/>
      <c r="Y3" s="25"/>
      <c r="Z3" s="25"/>
      <c r="AA3" s="25"/>
      <c r="AB3" s="25"/>
      <c r="AC3" s="25"/>
      <c r="AD3" s="25"/>
      <c r="AE3" s="25"/>
      <c r="AF3" s="67" t="s">
        <v>619</v>
      </c>
      <c r="AG3" s="145"/>
      <c r="AH3" s="145"/>
      <c r="AI3" s="145"/>
      <c r="AJ3" s="145"/>
      <c r="AK3" s="145"/>
      <c r="AL3" s="145"/>
      <c r="AM3" s="145"/>
      <c r="AN3" s="25"/>
      <c r="AO3" s="25"/>
      <c r="AP3" s="66"/>
      <c r="AQ3" s="140"/>
      <c r="AR3" s="67" t="s">
        <v>611</v>
      </c>
      <c r="AS3" s="25"/>
      <c r="AT3" s="25"/>
      <c r="AU3" s="25"/>
      <c r="AV3" s="25"/>
      <c r="AW3" s="25"/>
      <c r="AX3" s="25"/>
      <c r="AY3" s="25"/>
      <c r="AZ3" s="66"/>
      <c r="BA3" s="66"/>
      <c r="BB3" s="66"/>
      <c r="BC3" s="66"/>
      <c r="BD3" s="140"/>
      <c r="BE3" s="67" t="s">
        <v>763</v>
      </c>
      <c r="BF3" s="66"/>
      <c r="BG3" s="66"/>
      <c r="BH3" s="66"/>
      <c r="BI3" s="66"/>
      <c r="BJ3" s="66"/>
      <c r="BK3" s="66"/>
      <c r="BL3" s="66"/>
      <c r="BM3" s="66"/>
      <c r="BN3" s="66"/>
      <c r="BO3" s="66"/>
      <c r="BP3" s="67" t="s">
        <v>612</v>
      </c>
      <c r="BQ3" s="25"/>
      <c r="BR3" s="25"/>
      <c r="BS3" s="25"/>
      <c r="BT3" s="25"/>
      <c r="BU3" s="25"/>
      <c r="BV3" s="25"/>
      <c r="BW3" s="25"/>
      <c r="BX3" s="25"/>
      <c r="BY3" s="25"/>
      <c r="BZ3" s="25"/>
      <c r="CA3" s="25"/>
      <c r="CB3" s="67" t="s">
        <v>53</v>
      </c>
      <c r="CC3" s="25"/>
      <c r="CD3" s="81"/>
    </row>
    <row r="4" spans="1:108" s="85" customFormat="1" ht="14.1" customHeight="1" x14ac:dyDescent="0.3">
      <c r="A4" s="84"/>
      <c r="B4" s="59" t="s">
        <v>761</v>
      </c>
      <c r="C4" s="59"/>
      <c r="D4" s="59"/>
      <c r="E4" s="68" t="s">
        <v>640</v>
      </c>
      <c r="F4" s="68" t="s">
        <v>643</v>
      </c>
      <c r="G4" s="167"/>
      <c r="H4" s="166"/>
      <c r="I4" s="166"/>
      <c r="J4" s="166"/>
      <c r="K4" s="166"/>
      <c r="L4" s="166"/>
      <c r="M4" s="166"/>
      <c r="N4" s="166"/>
      <c r="O4" s="166"/>
      <c r="P4" s="166"/>
      <c r="Q4" s="59"/>
      <c r="R4" s="133">
        <f>IF(SUMIF(AF5:AQ85, 1)=0, 0, 1)</f>
        <v>1</v>
      </c>
      <c r="S4" s="134" cm="1">
        <f t="array" ref="S4">SUM(SUMPRODUCT(--((AR5:BC85)&lt;&gt;"")), SUMPRODUCT(--(BP5:CA85&lt;&gt;"")))</f>
        <v>0</v>
      </c>
      <c r="T4" s="135" t="str">
        <f>SUBSTITUTE(ADDRESS(1, COLUMN(E4), 4, 1), "1", "")</f>
        <v>E</v>
      </c>
      <c r="U4" s="134" t="str">
        <f>SUBSTITUTE(ADDRESS(1, COLUMN(F4), 4, 1), "1", "")</f>
        <v>F</v>
      </c>
      <c r="V4" s="134" t="str">
        <f t="shared" ref="V4:AE4" si="0">SUBSTITUTE(ADDRESS(1, COLUMN(G4), 4, 1), "1", "")</f>
        <v>G</v>
      </c>
      <c r="W4" s="134" t="str">
        <f t="shared" si="0"/>
        <v>H</v>
      </c>
      <c r="X4" s="134" t="str">
        <f t="shared" si="0"/>
        <v>I</v>
      </c>
      <c r="Y4" s="134" t="str">
        <f t="shared" si="0"/>
        <v>J</v>
      </c>
      <c r="Z4" s="134" t="str">
        <f t="shared" si="0"/>
        <v>K</v>
      </c>
      <c r="AA4" s="134" t="str">
        <f t="shared" si="0"/>
        <v>L</v>
      </c>
      <c r="AB4" s="134" t="str">
        <f t="shared" si="0"/>
        <v>M</v>
      </c>
      <c r="AC4" s="134" t="str">
        <f t="shared" si="0"/>
        <v>N</v>
      </c>
      <c r="AD4" s="134" t="str">
        <f t="shared" si="0"/>
        <v>O</v>
      </c>
      <c r="AE4" s="134" t="str">
        <f t="shared" si="0"/>
        <v>P</v>
      </c>
      <c r="AF4" s="135" t="str">
        <f>SUBSTITUTE(ADDRESS(1, COLUMN(E4), 4, 1), "1", "")</f>
        <v>E</v>
      </c>
      <c r="AG4" s="134" t="str">
        <f t="shared" ref="AG4:AQ4" si="1">SUBSTITUTE(ADDRESS(1, COLUMN(F4), 4, 1), "1", "")</f>
        <v>F</v>
      </c>
      <c r="AH4" s="134" t="str">
        <f t="shared" si="1"/>
        <v>G</v>
      </c>
      <c r="AI4" s="134" t="str">
        <f t="shared" si="1"/>
        <v>H</v>
      </c>
      <c r="AJ4" s="134" t="str">
        <f t="shared" si="1"/>
        <v>I</v>
      </c>
      <c r="AK4" s="134" t="str">
        <f t="shared" si="1"/>
        <v>J</v>
      </c>
      <c r="AL4" s="134" t="str">
        <f t="shared" si="1"/>
        <v>K</v>
      </c>
      <c r="AM4" s="134" t="str">
        <f t="shared" si="1"/>
        <v>L</v>
      </c>
      <c r="AN4" s="134" t="str">
        <f t="shared" si="1"/>
        <v>M</v>
      </c>
      <c r="AO4" s="134" t="str">
        <f t="shared" si="1"/>
        <v>N</v>
      </c>
      <c r="AP4" s="134" t="str">
        <f t="shared" si="1"/>
        <v>O</v>
      </c>
      <c r="AQ4" s="152" t="str">
        <f t="shared" si="1"/>
        <v>P</v>
      </c>
      <c r="AR4" s="135" t="str">
        <f t="shared" ref="AR4:BC4" si="2">SUBSTITUTE(ADDRESS(1, COLUMN(E4), 4, 1), "1", "")</f>
        <v>E</v>
      </c>
      <c r="AS4" s="134" t="str">
        <f t="shared" si="2"/>
        <v>F</v>
      </c>
      <c r="AT4" s="134" t="str">
        <f t="shared" si="2"/>
        <v>G</v>
      </c>
      <c r="AU4" s="134" t="str">
        <f t="shared" si="2"/>
        <v>H</v>
      </c>
      <c r="AV4" s="134" t="str">
        <f t="shared" si="2"/>
        <v>I</v>
      </c>
      <c r="AW4" s="134" t="str">
        <f t="shared" si="2"/>
        <v>J</v>
      </c>
      <c r="AX4" s="134" t="str">
        <f t="shared" si="2"/>
        <v>K</v>
      </c>
      <c r="AY4" s="134" t="str">
        <f t="shared" si="2"/>
        <v>L</v>
      </c>
      <c r="AZ4" s="134" t="str">
        <f t="shared" si="2"/>
        <v>M</v>
      </c>
      <c r="BA4" s="134" t="str">
        <f t="shared" si="2"/>
        <v>N</v>
      </c>
      <c r="BB4" s="134" t="str">
        <f t="shared" si="2"/>
        <v>O</v>
      </c>
      <c r="BC4" s="134" t="str">
        <f t="shared" si="2"/>
        <v>P</v>
      </c>
      <c r="BD4" s="154" t="s">
        <v>48</v>
      </c>
      <c r="BE4" s="135" t="str">
        <f t="shared" ref="BE4:BM4" si="3">SUBSTITUTE(ADDRESS(1, COLUMN(H4), 4, 1), "1", "")</f>
        <v>H</v>
      </c>
      <c r="BF4" s="134" t="str">
        <f t="shared" si="3"/>
        <v>I</v>
      </c>
      <c r="BG4" s="134" t="str">
        <f t="shared" si="3"/>
        <v>J</v>
      </c>
      <c r="BH4" s="134" t="str">
        <f t="shared" si="3"/>
        <v>K</v>
      </c>
      <c r="BI4" s="134" t="str">
        <f t="shared" si="3"/>
        <v>L</v>
      </c>
      <c r="BJ4" s="134" t="str">
        <f t="shared" si="3"/>
        <v>M</v>
      </c>
      <c r="BK4" s="134" t="str">
        <f t="shared" si="3"/>
        <v>N</v>
      </c>
      <c r="BL4" s="134" t="str">
        <f t="shared" si="3"/>
        <v>O</v>
      </c>
      <c r="BM4" s="134" t="str">
        <f t="shared" si="3"/>
        <v>P</v>
      </c>
      <c r="BN4" s="153" t="s">
        <v>781</v>
      </c>
      <c r="BO4" s="154" t="s">
        <v>23</v>
      </c>
      <c r="BP4" s="135" t="str">
        <f t="shared" ref="BP4:CA4" si="4">SUBSTITUTE(ADDRESS(1, COLUMN(E4), 4, 1), "1", "")</f>
        <v>E</v>
      </c>
      <c r="BQ4" s="134" t="str">
        <f t="shared" si="4"/>
        <v>F</v>
      </c>
      <c r="BR4" s="134" t="str">
        <f t="shared" si="4"/>
        <v>G</v>
      </c>
      <c r="BS4" s="134" t="str">
        <f t="shared" si="4"/>
        <v>H</v>
      </c>
      <c r="BT4" s="134" t="str">
        <f t="shared" si="4"/>
        <v>I</v>
      </c>
      <c r="BU4" s="134" t="str">
        <f t="shared" si="4"/>
        <v>J</v>
      </c>
      <c r="BV4" s="134" t="str">
        <f t="shared" si="4"/>
        <v>K</v>
      </c>
      <c r="BW4" s="134" t="str">
        <f t="shared" si="4"/>
        <v>L</v>
      </c>
      <c r="BX4" s="134" t="str">
        <f t="shared" si="4"/>
        <v>M</v>
      </c>
      <c r="BY4" s="134" t="str">
        <f t="shared" si="4"/>
        <v>N</v>
      </c>
      <c r="BZ4" s="134" t="str">
        <f t="shared" si="4"/>
        <v>O</v>
      </c>
      <c r="CA4" s="134" t="str">
        <f t="shared" si="4"/>
        <v>P</v>
      </c>
      <c r="CB4" s="135" t="s">
        <v>782</v>
      </c>
      <c r="CC4" s="134" t="s">
        <v>783</v>
      </c>
      <c r="CD4" s="86"/>
      <c r="DD4" s="64" t="s">
        <v>44</v>
      </c>
    </row>
    <row r="5" spans="1:108" ht="14.4" customHeight="1" x14ac:dyDescent="0.3">
      <c r="A5" s="110" t="str">
        <f>IF(CB5&lt;&gt;"", "✘", "")</f>
        <v/>
      </c>
      <c r="B5" s="100"/>
      <c r="C5" s="70"/>
      <c r="D5" s="27"/>
      <c r="E5" s="27"/>
      <c r="F5" s="78"/>
      <c r="G5" s="78"/>
      <c r="H5" s="78"/>
      <c r="I5" s="78"/>
      <c r="J5" s="78"/>
      <c r="K5" s="78"/>
      <c r="L5" s="78"/>
      <c r="M5" s="78"/>
      <c r="N5" s="78"/>
      <c r="O5" s="78"/>
      <c r="P5" s="78"/>
      <c r="Q5" s="6"/>
      <c r="R5" s="122"/>
      <c r="S5" s="6"/>
      <c r="T5" s="123"/>
      <c r="U5" s="6"/>
      <c r="V5" s="6"/>
      <c r="W5" s="6"/>
      <c r="X5" s="6"/>
      <c r="Y5" s="6"/>
      <c r="Z5" s="6"/>
      <c r="AA5" s="6"/>
      <c r="AB5" s="6"/>
      <c r="AC5" s="6"/>
      <c r="AD5" s="6"/>
      <c r="AE5" s="6"/>
      <c r="AF5" s="123"/>
      <c r="AG5" s="6"/>
      <c r="AH5" s="6"/>
      <c r="AI5" s="6"/>
      <c r="AJ5" s="6"/>
      <c r="AK5" s="6"/>
      <c r="AL5" s="6"/>
      <c r="AM5" s="6"/>
      <c r="AN5" s="6"/>
      <c r="AO5" s="6"/>
      <c r="AP5" s="6"/>
      <c r="AQ5" s="129"/>
      <c r="AR5" s="123"/>
      <c r="AS5" s="6"/>
      <c r="AT5" s="6"/>
      <c r="AU5" s="6"/>
      <c r="AV5" s="6"/>
      <c r="AW5" s="6"/>
      <c r="AX5" s="6"/>
      <c r="AY5" s="6"/>
      <c r="AZ5" s="6"/>
      <c r="BA5" s="6"/>
      <c r="BB5" s="6"/>
      <c r="BC5" s="6"/>
      <c r="BD5" s="156"/>
      <c r="BE5" s="123"/>
      <c r="BF5" s="6"/>
      <c r="BG5" s="6"/>
      <c r="BH5" s="6"/>
      <c r="BI5" s="6"/>
      <c r="BJ5" s="6"/>
      <c r="BK5" s="6"/>
      <c r="BL5" s="6"/>
      <c r="BM5" s="6"/>
      <c r="BN5" s="155"/>
      <c r="BO5" s="156"/>
      <c r="BP5" s="123" t="str">
        <f t="shared" ref="BP5:BP36" si="5">IF(AF5&lt;0, IF(E5&lt;&gt;"", "| Veld '"&amp;BP$4&amp;ROW()&amp;"'"&amp;Fout_redundant, ""), "")</f>
        <v/>
      </c>
      <c r="BQ5" s="6" t="str">
        <f t="shared" ref="BQ5:BQ36" si="6">IF(AG5&lt;0, IF(F5&lt;&gt;"", "| Veld '"&amp;BQ$4&amp;ROW()&amp;"'"&amp;Fout_redundant, ""), "")</f>
        <v/>
      </c>
      <c r="BR5" s="6" t="str">
        <f t="shared" ref="BR5:BR36" si="7">IF(AH5&lt;0, IF(G5&lt;&gt;"", "| Veld '"&amp;BR$4&amp;ROW()&amp;"'"&amp;Fout_redundant, ""), "")</f>
        <v/>
      </c>
      <c r="BS5" s="6" t="str">
        <f t="shared" ref="BS5:BS36" si="8">IF(AI5&lt;0, IF(H5&lt;&gt;"", "| Veld '"&amp;BS$4&amp;ROW()&amp;"'"&amp;Fout_redundant, ""), "")</f>
        <v/>
      </c>
      <c r="BT5" s="6" t="str">
        <f t="shared" ref="BT5:BT36" si="9">IF(AJ5&lt;0, IF(I5&lt;&gt;"", "| Veld '"&amp;BT$4&amp;ROW()&amp;"'"&amp;Fout_redundant, ""), "")</f>
        <v/>
      </c>
      <c r="BU5" s="6" t="str">
        <f t="shared" ref="BU5:BU36" si="10">IF(AK5&lt;0, IF(J5&lt;&gt;"", "| Veld '"&amp;BU$4&amp;ROW()&amp;"'"&amp;Fout_redundant, ""), "")</f>
        <v/>
      </c>
      <c r="BV5" s="6" t="str">
        <f t="shared" ref="BV5:BV36" si="11">IF(AL5&lt;0, IF(K5&lt;&gt;"", "| Veld '"&amp;BV$4&amp;ROW()&amp;"'"&amp;Fout_redundant, ""), "")</f>
        <v/>
      </c>
      <c r="BW5" s="6" t="str">
        <f t="shared" ref="BW5:BW36" si="12">IF(AM5&lt;0, IF(L5&lt;&gt;"", "| Veld '"&amp;BW$4&amp;ROW()&amp;"'"&amp;Fout_redundant, ""), "")</f>
        <v/>
      </c>
      <c r="BX5" s="6" t="str">
        <f t="shared" ref="BX5:BX36" si="13">IF(AN5&lt;0, IF(M5&lt;&gt;"", "| Veld '"&amp;BX$4&amp;ROW()&amp;"'"&amp;Fout_redundant, ""), "")</f>
        <v/>
      </c>
      <c r="BY5" s="6" t="str">
        <f t="shared" ref="BY5:BY36" si="14">IF(AO5&lt;0, IF(N5&lt;&gt;"", "| Veld '"&amp;BY$4&amp;ROW()&amp;"'"&amp;Fout_redundant, ""), "")</f>
        <v/>
      </c>
      <c r="BZ5" s="6" t="str">
        <f t="shared" ref="BZ5:BZ36" si="15">IF(AP5&lt;0, IF(O5&lt;&gt;"", "| Veld '"&amp;BZ$4&amp;ROW()&amp;"'"&amp;Fout_redundant, ""), "")</f>
        <v/>
      </c>
      <c r="CA5" s="6" t="str">
        <f t="shared" ref="CA5:CA36" si="16">IF(AQ5&lt;0, IF(P5&lt;&gt;"", "| Veld '"&amp;CA$4&amp;ROW()&amp;"'"&amp;Fout_redundant, ""), "")</f>
        <v/>
      </c>
      <c r="CB5" s="123" t="str">
        <f>_xlfn.CONCAT(AR5,BP5,AS5,BQ5,AT5,BR5,AU5,BS5,AV5,BT5,AW5,BU5,AX5,BV5,AY5,BW5,AZ5,BX5,BA5,BY5,BB5,BZ5,BC5,CA5,BD5)</f>
        <v/>
      </c>
      <c r="CC5" s="6" t="str">
        <f>IF(CB5&lt;&gt;"", "", BO5&amp;"")</f>
        <v/>
      </c>
      <c r="CD5" s="60" t="str">
        <f>_xlfn.CONCAT(CB5:CC5)</f>
        <v/>
      </c>
    </row>
    <row r="6" spans="1:108" ht="14.4" customHeight="1" x14ac:dyDescent="0.3">
      <c r="A6" s="110" t="str">
        <f t="shared" ref="A6:A69" si="17">IF(CB6&lt;&gt;"", "✘", "")</f>
        <v>✘</v>
      </c>
      <c r="B6" s="100" t="s">
        <v>636</v>
      </c>
      <c r="C6" s="70"/>
      <c r="D6" s="27"/>
      <c r="E6" s="27"/>
      <c r="F6" s="78"/>
      <c r="G6" s="78"/>
      <c r="H6" s="78"/>
      <c r="I6" s="78"/>
      <c r="J6" s="78"/>
      <c r="K6" s="78"/>
      <c r="L6" s="78"/>
      <c r="M6" s="78"/>
      <c r="N6" s="78"/>
      <c r="O6" s="78"/>
      <c r="P6" s="78"/>
      <c r="Q6" s="6"/>
      <c r="R6" s="122"/>
      <c r="S6" s="6"/>
      <c r="T6" s="123"/>
      <c r="U6" s="6"/>
      <c r="V6" s="6"/>
      <c r="W6" s="6"/>
      <c r="X6" s="6"/>
      <c r="Y6" s="6"/>
      <c r="Z6" s="6"/>
      <c r="AA6" s="6"/>
      <c r="AB6" s="6"/>
      <c r="AC6" s="6"/>
      <c r="AD6" s="6"/>
      <c r="AE6" s="6"/>
      <c r="AF6" s="123"/>
      <c r="AG6" s="6"/>
      <c r="AH6" s="6"/>
      <c r="AI6" s="6" t="s">
        <v>762</v>
      </c>
      <c r="AJ6" s="6" t="s">
        <v>762</v>
      </c>
      <c r="AK6" s="6" t="s">
        <v>762</v>
      </c>
      <c r="AL6" s="6"/>
      <c r="AM6" s="6"/>
      <c r="AN6" s="6" t="s">
        <v>762</v>
      </c>
      <c r="AO6" s="6" t="s">
        <v>762</v>
      </c>
      <c r="AP6" s="6" t="s">
        <v>762</v>
      </c>
      <c r="AQ6" s="129"/>
      <c r="AR6" s="123"/>
      <c r="AS6" s="6"/>
      <c r="AT6" s="6"/>
      <c r="AU6" s="6"/>
      <c r="AV6" s="6"/>
      <c r="AW6" s="6"/>
      <c r="AX6" s="6"/>
      <c r="AY6" s="6"/>
      <c r="AZ6" s="6"/>
      <c r="BA6" s="6"/>
      <c r="BB6" s="6"/>
      <c r="BC6" s="6"/>
      <c r="BD6" s="156" t="str">
        <f>IF(SUMIF(AF8:AQ8, 1)&lt;&gt;0, "| Vul de tabel in.  ", "")</f>
        <v xml:space="preserve">| Vul de tabel in.  </v>
      </c>
      <c r="BE6" s="123"/>
      <c r="BF6" s="6"/>
      <c r="BG6" s="6"/>
      <c r="BH6" s="6"/>
      <c r="BI6" s="6"/>
      <c r="BJ6" s="6"/>
      <c r="BK6" s="6"/>
      <c r="BL6" s="6"/>
      <c r="BM6" s="6"/>
      <c r="BN6" s="155"/>
      <c r="BO6" s="156"/>
      <c r="BP6" s="123" t="str">
        <f t="shared" si="5"/>
        <v/>
      </c>
      <c r="BQ6" s="6" t="str">
        <f t="shared" si="6"/>
        <v/>
      </c>
      <c r="BR6" s="6" t="str">
        <f t="shared" si="7"/>
        <v/>
      </c>
      <c r="BS6" s="6" t="str">
        <f t="shared" si="8"/>
        <v/>
      </c>
      <c r="BT6" s="6" t="str">
        <f t="shared" si="9"/>
        <v/>
      </c>
      <c r="BU6" s="6" t="str">
        <f t="shared" si="10"/>
        <v/>
      </c>
      <c r="BV6" s="6" t="str">
        <f t="shared" si="11"/>
        <v/>
      </c>
      <c r="BW6" s="6" t="str">
        <f t="shared" si="12"/>
        <v/>
      </c>
      <c r="BX6" s="6" t="str">
        <f t="shared" si="13"/>
        <v/>
      </c>
      <c r="BY6" s="6" t="str">
        <f t="shared" si="14"/>
        <v/>
      </c>
      <c r="BZ6" s="6" t="str">
        <f t="shared" si="15"/>
        <v/>
      </c>
      <c r="CA6" s="6" t="str">
        <f t="shared" si="16"/>
        <v/>
      </c>
      <c r="CB6" s="123" t="str">
        <f t="shared" ref="CB6:CB69" si="18">_xlfn.CONCAT(AR6,BP6,AS6,BQ6,AT6,BR6,AU6,BS6,AV6,BT6,AW6,BU6,AX6,BV6,AY6,BW6,AZ6,BX6,BA6,BY6,BB6,BZ6,BC6,CA6,BD6)</f>
        <v xml:space="preserve">| Vul de tabel in.  </v>
      </c>
      <c r="CC6" s="6" t="str">
        <f t="shared" ref="CC6:CC69" si="19">IF(CB6&lt;&gt;"", "", BO6&amp;"")</f>
        <v/>
      </c>
      <c r="CD6" s="60" t="str">
        <f t="shared" ref="CD6:CD69" si="20">_xlfn.CONCAT(CB6:CC6)</f>
        <v xml:space="preserve">| Vul de tabel in.  </v>
      </c>
    </row>
    <row r="7" spans="1:108" ht="7.35" customHeight="1" x14ac:dyDescent="0.3">
      <c r="A7" s="110" t="str">
        <f t="shared" si="17"/>
        <v/>
      </c>
      <c r="B7" s="100"/>
      <c r="C7" s="70"/>
      <c r="D7" s="27"/>
      <c r="E7" s="27"/>
      <c r="F7" s="78"/>
      <c r="G7" s="78"/>
      <c r="H7" s="78"/>
      <c r="I7" s="78"/>
      <c r="J7" s="78"/>
      <c r="K7" s="78"/>
      <c r="L7" s="78"/>
      <c r="M7" s="78"/>
      <c r="N7" s="78"/>
      <c r="O7" s="78"/>
      <c r="P7" s="78"/>
      <c r="Q7" s="6"/>
      <c r="R7" s="122"/>
      <c r="S7" s="6"/>
      <c r="T7" s="123"/>
      <c r="U7" s="6"/>
      <c r="V7" s="6"/>
      <c r="W7" s="6"/>
      <c r="X7" s="6"/>
      <c r="Y7" s="6"/>
      <c r="Z7" s="6"/>
      <c r="AA7" s="6"/>
      <c r="AB7" s="6"/>
      <c r="AC7" s="6"/>
      <c r="AD7" s="6"/>
      <c r="AE7" s="6"/>
      <c r="AF7" s="123"/>
      <c r="AG7" s="6"/>
      <c r="AH7" s="6"/>
      <c r="AI7" s="6"/>
      <c r="AJ7" s="6"/>
      <c r="AK7" s="6"/>
      <c r="AL7" s="6"/>
      <c r="AM7" s="6"/>
      <c r="AN7" s="6"/>
      <c r="AO7" s="6"/>
      <c r="AP7" s="6"/>
      <c r="AQ7" s="129"/>
      <c r="AR7" s="123"/>
      <c r="AS7" s="6"/>
      <c r="AT7" s="6"/>
      <c r="AU7" s="6"/>
      <c r="AV7" s="6"/>
      <c r="AW7" s="6"/>
      <c r="AX7" s="6"/>
      <c r="AY7" s="6"/>
      <c r="AZ7" s="6"/>
      <c r="BA7" s="6"/>
      <c r="BB7" s="6"/>
      <c r="BC7" s="6"/>
      <c r="BD7" s="156"/>
      <c r="BE7" s="123"/>
      <c r="BF7" s="6"/>
      <c r="BG7" s="6"/>
      <c r="BH7" s="6"/>
      <c r="BI7" s="6"/>
      <c r="BJ7" s="6"/>
      <c r="BK7" s="6"/>
      <c r="BL7" s="6"/>
      <c r="BM7" s="6"/>
      <c r="BN7" s="155"/>
      <c r="BO7" s="156"/>
      <c r="BP7" s="123" t="str">
        <f t="shared" si="5"/>
        <v/>
      </c>
      <c r="BQ7" s="6" t="str">
        <f t="shared" si="6"/>
        <v/>
      </c>
      <c r="BR7" s="6" t="str">
        <f t="shared" si="7"/>
        <v/>
      </c>
      <c r="BS7" s="6" t="str">
        <f t="shared" si="8"/>
        <v/>
      </c>
      <c r="BT7" s="6" t="str">
        <f t="shared" si="9"/>
        <v/>
      </c>
      <c r="BU7" s="6" t="str">
        <f t="shared" si="10"/>
        <v/>
      </c>
      <c r="BV7" s="6" t="str">
        <f t="shared" si="11"/>
        <v/>
      </c>
      <c r="BW7" s="6" t="str">
        <f t="shared" si="12"/>
        <v/>
      </c>
      <c r="BX7" s="6" t="str">
        <f t="shared" si="13"/>
        <v/>
      </c>
      <c r="BY7" s="6" t="str">
        <f t="shared" si="14"/>
        <v/>
      </c>
      <c r="BZ7" s="6" t="str">
        <f t="shared" si="15"/>
        <v/>
      </c>
      <c r="CA7" s="6" t="str">
        <f t="shared" si="16"/>
        <v/>
      </c>
      <c r="CB7" s="123" t="str">
        <f t="shared" si="18"/>
        <v/>
      </c>
      <c r="CC7" s="6" t="str">
        <f t="shared" si="19"/>
        <v/>
      </c>
      <c r="CD7" s="60" t="str">
        <f t="shared" si="20"/>
        <v/>
      </c>
    </row>
    <row r="8" spans="1:108" ht="18" customHeight="1" x14ac:dyDescent="0.3">
      <c r="A8" s="110" t="str">
        <f t="shared" si="17"/>
        <v/>
      </c>
      <c r="B8" s="6"/>
      <c r="C8" s="70" t="s">
        <v>617</v>
      </c>
      <c r="D8" s="6"/>
      <c r="E8" s="97"/>
      <c r="F8" s="97"/>
      <c r="G8" s="157">
        <f>SUM(H8:P8)</f>
        <v>0</v>
      </c>
      <c r="H8" s="97"/>
      <c r="I8" s="97"/>
      <c r="J8" s="97"/>
      <c r="K8" s="97"/>
      <c r="L8" s="97"/>
      <c r="M8" s="97"/>
      <c r="N8" s="97"/>
      <c r="O8" s="97"/>
      <c r="P8" s="97"/>
      <c r="Q8" s="6"/>
      <c r="R8" s="122"/>
      <c r="S8" s="6"/>
      <c r="T8" s="123" t="s">
        <v>650</v>
      </c>
      <c r="U8" s="6" t="s">
        <v>650</v>
      </c>
      <c r="V8" s="6"/>
      <c r="W8" s="6" t="s">
        <v>698</v>
      </c>
      <c r="X8" s="6" t="s">
        <v>698</v>
      </c>
      <c r="Y8" s="6" t="s">
        <v>698</v>
      </c>
      <c r="Z8" s="6" t="s">
        <v>698</v>
      </c>
      <c r="AA8" s="6" t="s">
        <v>698</v>
      </c>
      <c r="AB8" s="6" t="s">
        <v>698</v>
      </c>
      <c r="AC8" s="6" t="s">
        <v>698</v>
      </c>
      <c r="AD8" s="6" t="s">
        <v>698</v>
      </c>
      <c r="AE8" s="6" t="s">
        <v>698</v>
      </c>
      <c r="AF8" s="123">
        <f>IF(E8&lt;&gt;"", 0, 1)</f>
        <v>1</v>
      </c>
      <c r="AG8" s="6">
        <f>IF(AND($E8&lt;&gt;"", $E8&lt;&gt;0), IF($F8&lt;&gt;"", 0, 1), -1)</f>
        <v>-1</v>
      </c>
      <c r="AH8" s="6"/>
      <c r="AI8" s="6">
        <f>IF(AND($E8&lt;&gt;"", $E8&lt;&gt;0), IF(H8&lt;&gt;"", 0, IF(AI6="", IF($G8&lt;&gt;0, 0, 1), 0)), -1)</f>
        <v>-1</v>
      </c>
      <c r="AJ8" s="6">
        <f t="shared" ref="AJ8:AQ8" si="21">IF(AND($E8&lt;&gt;"", $E8&lt;&gt;0), IF(I8&lt;&gt;"", 0, IF(AJ6="", IF($G8&lt;&gt;0, 0, 1), 0)), -1)</f>
        <v>-1</v>
      </c>
      <c r="AK8" s="6">
        <f t="shared" si="21"/>
        <v>-1</v>
      </c>
      <c r="AL8" s="6">
        <f t="shared" si="21"/>
        <v>-1</v>
      </c>
      <c r="AM8" s="6">
        <f t="shared" si="21"/>
        <v>-1</v>
      </c>
      <c r="AN8" s="6">
        <f t="shared" si="21"/>
        <v>-1</v>
      </c>
      <c r="AO8" s="6">
        <f t="shared" si="21"/>
        <v>-1</v>
      </c>
      <c r="AP8" s="6">
        <f t="shared" si="21"/>
        <v>-1</v>
      </c>
      <c r="AQ8" s="129">
        <f t="shared" si="21"/>
        <v>-1</v>
      </c>
      <c r="AR8" s="123" t="str">
        <f>IF(E8&lt;&gt;"", IF(ISTEXT(E8), IFERROR(IF(SEARCH(".", E8)&lt;&gt;0, "| Veld '"&amp;AR$4&amp;ROW()&amp;"': "&amp;Fout_punt), "| Veld '"&amp;AR$4&amp;ROW()&amp;"': "&amp;Fout_geen_getal),
IF(E8&lt;0, "| Veld '"&amp;AR$4&amp;ROW()&amp;"': Dit getal mag niet negatief zijn.  ",
IF((E8-ROUND(E8, 0))&lt;&gt;0, "| Veld '"&amp;AR$4&amp;ROW()&amp;"': Dit getal moet geheel zijn.  ", ""))), "")</f>
        <v/>
      </c>
      <c r="AS8" s="6" t="str">
        <f>IF(F8&lt;&gt;"", IF(ISTEXT(F8), IFERROR(IF(SEARCH(".", F8)&lt;&gt;0, "| Veld '"&amp;AS$4&amp;ROW()&amp;"': "&amp;Fout_punt), "| Veld '"&amp;AS$4&amp;ROW()&amp;"': "&amp;Fout_geen_getal),
IF(F8&lt;0, "| Veld '"&amp;AS$4&amp;ROW()&amp;"': Dit getal mag niet negatief zijn.  ",
"")), "")</f>
        <v/>
      </c>
      <c r="AT8" s="6" t="str">
        <f>IF(SUM($H8:$P8)&lt;&gt;$G8, "| Veld '"&amp;AT$4&amp;ROW()&amp;"': Het veld moet een som zijn van velden '"&amp;$AU$4&amp;ROW()&amp;"' tot '"&amp;$BC$4&amp;ROW()&amp;"'.  ",
IF(AND(SUM($G8)&lt;E8, SUMIF($AI8:$AQ8, 1)=0), "| Veld '"&amp;AT$4&amp;ROW()&amp;"': Het aantal begunstigden mag niet kleiner zijn dan het aantal unieke medewerkers in veld '"&amp;$AR$4&amp;ROW()&amp;"'.  ", ""))</f>
        <v/>
      </c>
      <c r="AU8" s="6" t="str">
        <f t="shared" ref="AU8:BC8" si="22">IF(H8&lt;&gt;"", IF(ISTEXT(H8), IFERROR(IF(SEARCH(".", H8)&lt;&gt;0, "| Veld '"&amp;AU$4&amp;ROW()&amp;"': "&amp;Fout_punt), "| Veld '"&amp;AU$4&amp;ROW()&amp;"': "&amp;Fout_geen_getal),
IF(H8&lt;0, "| Veld '"&amp;AU$4&amp;ROW()&amp;"': Dit getal mag niet negatief zijn.  ",
IF((H8-ROUND(H8, 0))&lt;&gt;0, "| Veld '"&amp;AU$4&amp;ROW()&amp;"': Dit getal moet geheel zijn.  ", ""))), "")</f>
        <v/>
      </c>
      <c r="AV8" s="6" t="str">
        <f t="shared" si="22"/>
        <v/>
      </c>
      <c r="AW8" s="6" t="str">
        <f t="shared" si="22"/>
        <v/>
      </c>
      <c r="AX8" s="6" t="str">
        <f t="shared" si="22"/>
        <v/>
      </c>
      <c r="AY8" s="6" t="str">
        <f t="shared" si="22"/>
        <v/>
      </c>
      <c r="AZ8" s="6" t="str">
        <f t="shared" si="22"/>
        <v/>
      </c>
      <c r="BA8" s="6" t="str">
        <f t="shared" si="22"/>
        <v/>
      </c>
      <c r="BB8" s="6" t="str">
        <f t="shared" si="22"/>
        <v/>
      </c>
      <c r="BC8" s="6" t="str">
        <f t="shared" si="22"/>
        <v/>
      </c>
      <c r="BD8" s="156"/>
      <c r="BE8" s="123" t="str" cm="1">
        <f t="array" ref="BE8">IF(AND(AI$6&lt;&gt;"", H8&lt;&gt;0), "'"&amp;BE$4&amp;ROW()&amp;"'"&amp;IF(SUMPRODUCT(--(BF8:$BM8&lt;&gt;""))&lt;&gt;0, ", ", ""), "")</f>
        <v/>
      </c>
      <c r="BF8" s="6" t="str" cm="1">
        <f t="array" ref="BF8">IF(AND(AJ$6&lt;&gt;"", I8&lt;&gt;0), "'"&amp;BF$4&amp;ROW()&amp;"'"&amp;IF(SUMPRODUCT(--(BG8:$BM8&lt;&gt;""))&lt;&gt;0, ", ", ""), "")</f>
        <v/>
      </c>
      <c r="BG8" s="6" t="str" cm="1">
        <f t="array" ref="BG8">IF(AND(AK$6&lt;&gt;"", J8&lt;&gt;0), "'"&amp;BG$4&amp;ROW()&amp;"'"&amp;IF(SUMPRODUCT(--(BH8:$BM8&lt;&gt;""))&lt;&gt;0, ", ", ""), "")</f>
        <v/>
      </c>
      <c r="BH8" s="6" t="str" cm="1">
        <f t="array" ref="BH8">IF(AND(AL$6&lt;&gt;"", K8&lt;&gt;0), "'"&amp;BH$4&amp;ROW()&amp;"'"&amp;IF(SUMPRODUCT(--(BI8:$BM8&lt;&gt;""))&lt;&gt;0, ", ", ""), "")</f>
        <v/>
      </c>
      <c r="BI8" s="6" t="str" cm="1">
        <f t="array" ref="BI8">IF(AND(AM$6&lt;&gt;"", L8&lt;&gt;0), "'"&amp;BI$4&amp;ROW()&amp;"'"&amp;IF(SUMPRODUCT(--(BJ8:$BM8&lt;&gt;""))&lt;&gt;0, ", ", ""), "")</f>
        <v/>
      </c>
      <c r="BJ8" s="6" t="str" cm="1">
        <f t="array" ref="BJ8">IF(AND(AN$6&lt;&gt;"", M8&lt;&gt;0), "'"&amp;BJ$4&amp;ROW()&amp;"'"&amp;IF(SUMPRODUCT(--(BK8:$BM8&lt;&gt;""))&lt;&gt;0, ", ", ""), "")</f>
        <v/>
      </c>
      <c r="BK8" s="6" t="str" cm="1">
        <f t="array" ref="BK8">IF(AND(AO$6&lt;&gt;"", N8&lt;&gt;0), "'"&amp;BK$4&amp;ROW()&amp;"'"&amp;IF(SUMPRODUCT(--(BL8:$BM8&lt;&gt;""))&lt;&gt;0, ", ", ""), "")</f>
        <v/>
      </c>
      <c r="BL8" s="6" t="str" cm="1">
        <f t="array" ref="BL8">IF(AND(AP$6&lt;&gt;"", O8&lt;&gt;0), "'"&amp;BL$4&amp;ROW()&amp;"'"&amp;IF(SUMPRODUCT(--(BM8:$BM8&lt;&gt;""))&lt;&gt;0, ", ", ""), "")</f>
        <v/>
      </c>
      <c r="BM8" s="6" t="str" cm="1">
        <f t="array" ref="BM8">IF(AND(AQ$6&lt;&gt;"", P8&lt;&gt;0), "'"&amp;BM$4&amp;ROW()&amp;"'"&amp;IF(SUMPRODUCT(--($BM8:BN8&lt;&gt;""))&lt;&gt;0, ", ", ""), "")</f>
        <v/>
      </c>
      <c r="BN8" s="155" cm="1">
        <f t="array" ref="BN8">SUMPRODUCT(--(BE8:BM8&lt;&gt;""))</f>
        <v>0</v>
      </c>
      <c r="BO8" s="156" t="str">
        <f>IF(BN8&lt;&gt;0, IF(BN8&gt;1, "| Velden ", IF(BN8=1, "| Veld ", ""))&amp;_xlfn.CONCAT(BE8:BM8)&amp;": Onverwachte combinatie tussen relatietype en vergoedingswijze. Kijk na of deze correct is.  ", "")</f>
        <v/>
      </c>
      <c r="BP8" s="123" t="str">
        <f t="shared" si="5"/>
        <v/>
      </c>
      <c r="BQ8" s="6" t="str">
        <f t="shared" si="6"/>
        <v/>
      </c>
      <c r="BR8" s="6" t="str">
        <f t="shared" si="7"/>
        <v/>
      </c>
      <c r="BS8" s="6" t="str">
        <f t="shared" si="8"/>
        <v/>
      </c>
      <c r="BT8" s="6" t="str">
        <f t="shared" si="9"/>
        <v/>
      </c>
      <c r="BU8" s="6" t="str">
        <f t="shared" si="10"/>
        <v/>
      </c>
      <c r="BV8" s="6" t="str">
        <f t="shared" si="11"/>
        <v/>
      </c>
      <c r="BW8" s="6" t="str">
        <f t="shared" si="12"/>
        <v/>
      </c>
      <c r="BX8" s="6" t="str">
        <f t="shared" si="13"/>
        <v/>
      </c>
      <c r="BY8" s="6" t="str">
        <f t="shared" si="14"/>
        <v/>
      </c>
      <c r="BZ8" s="6" t="str">
        <f t="shared" si="15"/>
        <v/>
      </c>
      <c r="CA8" s="6" t="str">
        <f t="shared" si="16"/>
        <v/>
      </c>
      <c r="CB8" s="123" t="str">
        <f t="shared" si="18"/>
        <v/>
      </c>
      <c r="CC8" s="6" t="str">
        <f t="shared" si="19"/>
        <v/>
      </c>
      <c r="CD8" s="60" t="str">
        <f t="shared" si="20"/>
        <v/>
      </c>
    </row>
    <row r="9" spans="1:108" ht="24" customHeight="1" x14ac:dyDescent="0.3">
      <c r="A9" s="110" t="str">
        <f t="shared" si="17"/>
        <v/>
      </c>
      <c r="B9" s="100"/>
      <c r="C9" s="70"/>
      <c r="D9" s="27"/>
      <c r="E9" s="27"/>
      <c r="F9" s="78"/>
      <c r="G9" s="78"/>
      <c r="H9" s="78"/>
      <c r="I9" s="78"/>
      <c r="J9" s="78"/>
      <c r="K9" s="78"/>
      <c r="L9" s="78"/>
      <c r="M9" s="78"/>
      <c r="N9" s="78"/>
      <c r="O9" s="78"/>
      <c r="P9" s="78"/>
      <c r="Q9" s="6"/>
      <c r="R9" s="122"/>
      <c r="S9" s="6"/>
      <c r="T9" s="123"/>
      <c r="U9" s="6"/>
      <c r="V9" s="6"/>
      <c r="W9" s="6"/>
      <c r="X9" s="6"/>
      <c r="Y9" s="6"/>
      <c r="Z9" s="6"/>
      <c r="AA9" s="6"/>
      <c r="AB9" s="6"/>
      <c r="AC9" s="6"/>
      <c r="AD9" s="6"/>
      <c r="AE9" s="6"/>
      <c r="AF9" s="123"/>
      <c r="AG9" s="6"/>
      <c r="AH9" s="6"/>
      <c r="AI9" s="6"/>
      <c r="AJ9" s="6"/>
      <c r="AK9" s="6"/>
      <c r="AL9" s="6"/>
      <c r="AM9" s="6"/>
      <c r="AN9" s="6"/>
      <c r="AO9" s="6"/>
      <c r="AP9" s="6"/>
      <c r="AQ9" s="129"/>
      <c r="AR9" s="123"/>
      <c r="AS9" s="6"/>
      <c r="AT9" s="6"/>
      <c r="AU9" s="6"/>
      <c r="AV9" s="6"/>
      <c r="AW9" s="6"/>
      <c r="AX9" s="6"/>
      <c r="AY9" s="6"/>
      <c r="AZ9" s="6"/>
      <c r="BA9" s="6"/>
      <c r="BB9" s="6"/>
      <c r="BC9" s="6"/>
      <c r="BD9" s="156"/>
      <c r="BE9" s="123"/>
      <c r="BF9" s="6"/>
      <c r="BG9" s="6"/>
      <c r="BH9" s="6"/>
      <c r="BI9" s="6"/>
      <c r="BJ9" s="6"/>
      <c r="BK9" s="6"/>
      <c r="BL9" s="6"/>
      <c r="BM9" s="6"/>
      <c r="BN9" s="155"/>
      <c r="BO9" s="156"/>
      <c r="BP9" s="123" t="str">
        <f t="shared" si="5"/>
        <v/>
      </c>
      <c r="BQ9" s="6" t="str">
        <f t="shared" si="6"/>
        <v/>
      </c>
      <c r="BR9" s="6" t="str">
        <f t="shared" si="7"/>
        <v/>
      </c>
      <c r="BS9" s="6" t="str">
        <f t="shared" si="8"/>
        <v/>
      </c>
      <c r="BT9" s="6" t="str">
        <f t="shared" si="9"/>
        <v/>
      </c>
      <c r="BU9" s="6" t="str">
        <f t="shared" si="10"/>
        <v/>
      </c>
      <c r="BV9" s="6" t="str">
        <f t="shared" si="11"/>
        <v/>
      </c>
      <c r="BW9" s="6" t="str">
        <f t="shared" si="12"/>
        <v/>
      </c>
      <c r="BX9" s="6" t="str">
        <f t="shared" si="13"/>
        <v/>
      </c>
      <c r="BY9" s="6" t="str">
        <f t="shared" si="14"/>
        <v/>
      </c>
      <c r="BZ9" s="6" t="str">
        <f t="shared" si="15"/>
        <v/>
      </c>
      <c r="CA9" s="6" t="str">
        <f t="shared" si="16"/>
        <v/>
      </c>
      <c r="CB9" s="123" t="str">
        <f t="shared" si="18"/>
        <v/>
      </c>
      <c r="CC9" s="6" t="str">
        <f t="shared" si="19"/>
        <v/>
      </c>
      <c r="CD9" s="60" t="str">
        <f t="shared" si="20"/>
        <v/>
      </c>
    </row>
    <row r="10" spans="1:108" ht="14.4" customHeight="1" x14ac:dyDescent="0.3">
      <c r="A10" s="110" t="str">
        <f t="shared" si="17"/>
        <v>✘</v>
      </c>
      <c r="B10" s="100" t="s">
        <v>655</v>
      </c>
      <c r="C10" s="70"/>
      <c r="D10" s="27"/>
      <c r="E10" s="27"/>
      <c r="F10" s="78"/>
      <c r="G10" s="78"/>
      <c r="H10" s="78"/>
      <c r="I10" s="78"/>
      <c r="J10" s="78"/>
      <c r="K10" s="78"/>
      <c r="L10" s="78"/>
      <c r="M10" s="78"/>
      <c r="N10" s="78"/>
      <c r="O10" s="78"/>
      <c r="P10" s="78"/>
      <c r="Q10" s="6"/>
      <c r="R10" s="122"/>
      <c r="S10" s="6"/>
      <c r="T10" s="123"/>
      <c r="U10" s="6"/>
      <c r="V10" s="6"/>
      <c r="W10" s="6"/>
      <c r="X10" s="6"/>
      <c r="Y10" s="6"/>
      <c r="Z10" s="6"/>
      <c r="AA10" s="6"/>
      <c r="AB10" s="6"/>
      <c r="AC10" s="6"/>
      <c r="AD10" s="6"/>
      <c r="AE10" s="6"/>
      <c r="AF10" s="123"/>
      <c r="AG10" s="6"/>
      <c r="AH10" s="6"/>
      <c r="AI10" s="6" t="s">
        <v>762</v>
      </c>
      <c r="AJ10" s="6" t="s">
        <v>762</v>
      </c>
      <c r="AK10" s="6" t="s">
        <v>762</v>
      </c>
      <c r="AL10" s="6"/>
      <c r="AM10" s="6" t="s">
        <v>762</v>
      </c>
      <c r="AN10" s="6"/>
      <c r="AO10" s="6" t="s">
        <v>762</v>
      </c>
      <c r="AP10" s="6" t="s">
        <v>762</v>
      </c>
      <c r="AQ10" s="129"/>
      <c r="AR10" s="123"/>
      <c r="AS10" s="6"/>
      <c r="AT10" s="6"/>
      <c r="AU10" s="6"/>
      <c r="AV10" s="6"/>
      <c r="AW10" s="6"/>
      <c r="AX10" s="6"/>
      <c r="AY10" s="6"/>
      <c r="AZ10" s="6"/>
      <c r="BA10" s="6"/>
      <c r="BB10" s="6"/>
      <c r="BC10" s="6"/>
      <c r="BD10" s="156" t="str">
        <f>IF(SUMIF(AF12:AQ12, 1)&lt;&gt;0, "| Vul de tabel in.  ", "")</f>
        <v xml:space="preserve">| Vul de tabel in.  </v>
      </c>
      <c r="BE10" s="123"/>
      <c r="BF10" s="6"/>
      <c r="BG10" s="6"/>
      <c r="BH10" s="6"/>
      <c r="BI10" s="6"/>
      <c r="BJ10" s="6"/>
      <c r="BK10" s="6"/>
      <c r="BL10" s="6"/>
      <c r="BM10" s="6"/>
      <c r="BN10" s="155"/>
      <c r="BO10" s="156"/>
      <c r="BP10" s="123" t="str">
        <f t="shared" si="5"/>
        <v/>
      </c>
      <c r="BQ10" s="6" t="str">
        <f t="shared" si="6"/>
        <v/>
      </c>
      <c r="BR10" s="6" t="str">
        <f t="shared" si="7"/>
        <v/>
      </c>
      <c r="BS10" s="6" t="str">
        <f t="shared" si="8"/>
        <v/>
      </c>
      <c r="BT10" s="6" t="str">
        <f t="shared" si="9"/>
        <v/>
      </c>
      <c r="BU10" s="6" t="str">
        <f t="shared" si="10"/>
        <v/>
      </c>
      <c r="BV10" s="6" t="str">
        <f t="shared" si="11"/>
        <v/>
      </c>
      <c r="BW10" s="6" t="str">
        <f t="shared" si="12"/>
        <v/>
      </c>
      <c r="BX10" s="6" t="str">
        <f t="shared" si="13"/>
        <v/>
      </c>
      <c r="BY10" s="6" t="str">
        <f t="shared" si="14"/>
        <v/>
      </c>
      <c r="BZ10" s="6" t="str">
        <f t="shared" si="15"/>
        <v/>
      </c>
      <c r="CA10" s="6" t="str">
        <f t="shared" si="16"/>
        <v/>
      </c>
      <c r="CB10" s="123" t="str">
        <f t="shared" si="18"/>
        <v xml:space="preserve">| Vul de tabel in.  </v>
      </c>
      <c r="CC10" s="6" t="str">
        <f t="shared" si="19"/>
        <v/>
      </c>
      <c r="CD10" s="60" t="str">
        <f t="shared" si="20"/>
        <v xml:space="preserve">| Vul de tabel in.  </v>
      </c>
    </row>
    <row r="11" spans="1:108" ht="7.35" customHeight="1" x14ac:dyDescent="0.3">
      <c r="A11" s="110" t="str">
        <f t="shared" si="17"/>
        <v/>
      </c>
      <c r="B11" s="100"/>
      <c r="C11" s="70"/>
      <c r="D11" s="27"/>
      <c r="E11" s="27"/>
      <c r="F11" s="78"/>
      <c r="G11" s="78"/>
      <c r="H11" s="78"/>
      <c r="I11" s="78"/>
      <c r="J11" s="78"/>
      <c r="K11" s="78"/>
      <c r="L11" s="78"/>
      <c r="M11" s="78"/>
      <c r="N11" s="78"/>
      <c r="O11" s="78"/>
      <c r="P11" s="78"/>
      <c r="Q11" s="6"/>
      <c r="R11" s="122"/>
      <c r="S11" s="6"/>
      <c r="T11" s="123"/>
      <c r="U11" s="6"/>
      <c r="V11" s="6"/>
      <c r="W11" s="6"/>
      <c r="X11" s="6"/>
      <c r="Y11" s="6"/>
      <c r="Z11" s="6"/>
      <c r="AA11" s="6"/>
      <c r="AB11" s="6"/>
      <c r="AC11" s="6"/>
      <c r="AD11" s="6"/>
      <c r="AE11" s="6"/>
      <c r="AF11" s="123"/>
      <c r="AG11" s="6"/>
      <c r="AH11" s="6"/>
      <c r="AI11" s="6"/>
      <c r="AJ11" s="6"/>
      <c r="AK11" s="6"/>
      <c r="AL11" s="6"/>
      <c r="AM11" s="6"/>
      <c r="AN11" s="6"/>
      <c r="AO11" s="6"/>
      <c r="AP11" s="6"/>
      <c r="AQ11" s="129"/>
      <c r="AR11" s="123"/>
      <c r="AS11" s="6"/>
      <c r="AT11" s="6"/>
      <c r="AU11" s="6"/>
      <c r="AV11" s="6"/>
      <c r="AW11" s="6"/>
      <c r="AX11" s="6"/>
      <c r="AY11" s="6"/>
      <c r="AZ11" s="6"/>
      <c r="BA11" s="6"/>
      <c r="BB11" s="6"/>
      <c r="BC11" s="6"/>
      <c r="BD11" s="156"/>
      <c r="BE11" s="123"/>
      <c r="BF11" s="6"/>
      <c r="BG11" s="6"/>
      <c r="BH11" s="6"/>
      <c r="BI11" s="6"/>
      <c r="BJ11" s="6"/>
      <c r="BK11" s="6"/>
      <c r="BL11" s="6"/>
      <c r="BM11" s="6"/>
      <c r="BN11" s="155"/>
      <c r="BO11" s="156"/>
      <c r="BP11" s="123" t="str">
        <f t="shared" si="5"/>
        <v/>
      </c>
      <c r="BQ11" s="6" t="str">
        <f t="shared" si="6"/>
        <v/>
      </c>
      <c r="BR11" s="6" t="str">
        <f t="shared" si="7"/>
        <v/>
      </c>
      <c r="BS11" s="6" t="str">
        <f t="shared" si="8"/>
        <v/>
      </c>
      <c r="BT11" s="6" t="str">
        <f t="shared" si="9"/>
        <v/>
      </c>
      <c r="BU11" s="6" t="str">
        <f t="shared" si="10"/>
        <v/>
      </c>
      <c r="BV11" s="6" t="str">
        <f t="shared" si="11"/>
        <v/>
      </c>
      <c r="BW11" s="6" t="str">
        <f t="shared" si="12"/>
        <v/>
      </c>
      <c r="BX11" s="6" t="str">
        <f t="shared" si="13"/>
        <v/>
      </c>
      <c r="BY11" s="6" t="str">
        <f t="shared" si="14"/>
        <v/>
      </c>
      <c r="BZ11" s="6" t="str">
        <f t="shared" si="15"/>
        <v/>
      </c>
      <c r="CA11" s="6" t="str">
        <f t="shared" si="16"/>
        <v/>
      </c>
      <c r="CB11" s="123" t="str">
        <f t="shared" si="18"/>
        <v/>
      </c>
      <c r="CC11" s="6" t="str">
        <f t="shared" si="19"/>
        <v/>
      </c>
      <c r="CD11" s="60" t="str">
        <f t="shared" si="20"/>
        <v/>
      </c>
    </row>
    <row r="12" spans="1:108" ht="18" customHeight="1" x14ac:dyDescent="0.3">
      <c r="A12" s="110" t="str">
        <f t="shared" si="17"/>
        <v/>
      </c>
      <c r="B12" s="6"/>
      <c r="C12" s="70" t="s">
        <v>617</v>
      </c>
      <c r="D12" s="6"/>
      <c r="E12" s="97"/>
      <c r="F12" s="97"/>
      <c r="G12" s="157">
        <f>SUM(H12:P12)</f>
        <v>0</v>
      </c>
      <c r="H12" s="97"/>
      <c r="I12" s="97"/>
      <c r="J12" s="97"/>
      <c r="K12" s="97"/>
      <c r="L12" s="97"/>
      <c r="M12" s="97"/>
      <c r="N12" s="97"/>
      <c r="O12" s="97"/>
      <c r="P12" s="97"/>
      <c r="Q12" s="6"/>
      <c r="R12" s="122"/>
      <c r="S12" s="6"/>
      <c r="T12" s="123" t="s">
        <v>650</v>
      </c>
      <c r="U12" s="6" t="s">
        <v>650</v>
      </c>
      <c r="V12" s="6"/>
      <c r="W12" s="6" t="s">
        <v>698</v>
      </c>
      <c r="X12" s="6" t="s">
        <v>698</v>
      </c>
      <c r="Y12" s="6" t="s">
        <v>698</v>
      </c>
      <c r="Z12" s="6" t="s">
        <v>698</v>
      </c>
      <c r="AA12" s="6" t="s">
        <v>698</v>
      </c>
      <c r="AB12" s="6" t="s">
        <v>698</v>
      </c>
      <c r="AC12" s="6" t="s">
        <v>698</v>
      </c>
      <c r="AD12" s="6" t="s">
        <v>698</v>
      </c>
      <c r="AE12" s="6" t="s">
        <v>698</v>
      </c>
      <c r="AF12" s="123">
        <f>IF(E12&lt;&gt;"", 0, 1)</f>
        <v>1</v>
      </c>
      <c r="AG12" s="6">
        <f>IF(AND($E12&lt;&gt;"", $E12&lt;&gt;0), IF($F12&lt;&gt;"", 0, 1), -1)</f>
        <v>-1</v>
      </c>
      <c r="AH12" s="6"/>
      <c r="AI12" s="6">
        <f>IF(AND($E12&lt;&gt;"", $E12&lt;&gt;0), IF(H12&lt;&gt;"", 0, IF(AI10="", IF($G12&lt;&gt;0, 0, 1), 0)), -1)</f>
        <v>-1</v>
      </c>
      <c r="AJ12" s="6">
        <f t="shared" ref="AJ12:AQ12" si="23">IF(AND($E12&lt;&gt;"", $E12&lt;&gt;0), IF(I12&lt;&gt;"", 0, IF(AJ10="", IF($G12&lt;&gt;0, 0, 1), 0)), -1)</f>
        <v>-1</v>
      </c>
      <c r="AK12" s="6">
        <f t="shared" si="23"/>
        <v>-1</v>
      </c>
      <c r="AL12" s="6">
        <f t="shared" si="23"/>
        <v>-1</v>
      </c>
      <c r="AM12" s="6">
        <f t="shared" si="23"/>
        <v>-1</v>
      </c>
      <c r="AN12" s="6">
        <f t="shared" si="23"/>
        <v>-1</v>
      </c>
      <c r="AO12" s="6">
        <f t="shared" si="23"/>
        <v>-1</v>
      </c>
      <c r="AP12" s="6">
        <f t="shared" si="23"/>
        <v>-1</v>
      </c>
      <c r="AQ12" s="129">
        <f t="shared" si="23"/>
        <v>-1</v>
      </c>
      <c r="AR12" s="123" t="str">
        <f>IF(E12&lt;&gt;"", IF(ISTEXT(E12), IFERROR(IF(SEARCH(".", E12)&lt;&gt;0, "| Veld '"&amp;AR$4&amp;ROW()&amp;"': "&amp;Fout_punt), "| Veld '"&amp;AR$4&amp;ROW()&amp;"': "&amp;Fout_geen_getal),
IF(E12&lt;0, "| Veld '"&amp;AR$4&amp;ROW()&amp;"': Dit getal mag niet negatief zijn.  ",
IF((E12-ROUND(E12, 0))&lt;&gt;0, "| Veld '"&amp;AR$4&amp;ROW()&amp;"': Dit getal moet geheel zijn.  ", ""))), "")</f>
        <v/>
      </c>
      <c r="AS12" s="6" t="str">
        <f>IF(F12&lt;&gt;"", IF(ISTEXT(F12), IFERROR(IF(SEARCH(".", F12)&lt;&gt;0, "| Veld '"&amp;AS$4&amp;ROW()&amp;"': "&amp;Fout_punt), "| Veld '"&amp;AS$4&amp;ROW()&amp;"': "&amp;Fout_geen_getal),
IF(F12&lt;0, "| Veld '"&amp;AS$4&amp;ROW()&amp;"': Dit getal mag niet negatief zijn.  ",
"")), "")</f>
        <v/>
      </c>
      <c r="AT12" s="6" t="str">
        <f>IF(SUM($H12:$P12)&lt;&gt;$G12, "| Veld '"&amp;AT$4&amp;ROW()&amp;"': Het veld moet een som zijn van velden '"&amp;$AU$4&amp;ROW()&amp;"' tot '"&amp;$BC$4&amp;ROW()&amp;"'.  ",
IF(AND(SUM($G12)&lt;E12, SUMIF($AI12:$AQ12, 1)=0), "| Veld '"&amp;AT$4&amp;ROW()&amp;"': Het aantal begunstigden mag niet kleiner zijn dan het aantal unieke medewerkers in veld '"&amp;$AR$4&amp;ROW()&amp;"'.  ", ""))</f>
        <v/>
      </c>
      <c r="AU12" s="6" t="str">
        <f t="shared" ref="AU12:BC12" si="24">IF(H12&lt;&gt;"", IF(ISTEXT(H12), IFERROR(IF(SEARCH(".", H12)&lt;&gt;0, "| Veld '"&amp;AU$4&amp;ROW()&amp;"': "&amp;Fout_punt), "| Veld '"&amp;AU$4&amp;ROW()&amp;"': "&amp;Fout_geen_getal),
IF(H12&lt;0, "| Veld '"&amp;AU$4&amp;ROW()&amp;"': Dit getal mag niet negatief zijn.  ",
IF((H12-ROUND(H12, 0))&lt;&gt;0, "| Veld '"&amp;AU$4&amp;ROW()&amp;"': Dit getal moet geheel zijn.  ", ""))), "")</f>
        <v/>
      </c>
      <c r="AV12" s="6" t="str">
        <f t="shared" si="24"/>
        <v/>
      </c>
      <c r="AW12" s="6" t="str">
        <f t="shared" si="24"/>
        <v/>
      </c>
      <c r="AX12" s="6" t="str">
        <f t="shared" si="24"/>
        <v/>
      </c>
      <c r="AY12" s="6" t="str">
        <f t="shared" si="24"/>
        <v/>
      </c>
      <c r="AZ12" s="6" t="str">
        <f t="shared" si="24"/>
        <v/>
      </c>
      <c r="BA12" s="6" t="str">
        <f t="shared" si="24"/>
        <v/>
      </c>
      <c r="BB12" s="6" t="str">
        <f t="shared" si="24"/>
        <v/>
      </c>
      <c r="BC12" s="6" t="str">
        <f t="shared" si="24"/>
        <v/>
      </c>
      <c r="BD12" s="156"/>
      <c r="BE12" s="123" t="str" cm="1">
        <f t="array" ref="BE12">IF(AND(AI$10&lt;&gt;"", H12&lt;&gt;0), "'"&amp;BE$4&amp;ROW()&amp;"'"&amp;IF(SUMPRODUCT(--(BF12:$BM12&lt;&gt;""))&lt;&gt;0, ", ", ""), "")</f>
        <v/>
      </c>
      <c r="BF12" s="123" t="str" cm="1">
        <f t="array" ref="BF12">IF(AND(AJ$10&lt;&gt;"", I12&lt;&gt;0), "'"&amp;BF$4&amp;ROW()&amp;"'"&amp;IF(SUMPRODUCT(--(BG12:$BM12&lt;&gt;""))&lt;&gt;0, ", ", ""), "")</f>
        <v/>
      </c>
      <c r="BG12" s="123" t="str" cm="1">
        <f t="array" ref="BG12">IF(AND(AK$10&lt;&gt;"", J12&lt;&gt;0), "'"&amp;BG$4&amp;ROW()&amp;"'"&amp;IF(SUMPRODUCT(--(BH12:$BM12&lt;&gt;""))&lt;&gt;0, ", ", ""), "")</f>
        <v/>
      </c>
      <c r="BH12" s="123" t="str" cm="1">
        <f t="array" ref="BH12">IF(AND(AL$10&lt;&gt;"", K12&lt;&gt;0), "'"&amp;BH$4&amp;ROW()&amp;"'"&amp;IF(SUMPRODUCT(--(BI12:$BM12&lt;&gt;""))&lt;&gt;0, ", ", ""), "")</f>
        <v/>
      </c>
      <c r="BI12" s="123" t="str" cm="1">
        <f t="array" ref="BI12">IF(AND(AM$10&lt;&gt;"", L12&lt;&gt;0), "'"&amp;BI$4&amp;ROW()&amp;"'"&amp;IF(SUMPRODUCT(--(BJ12:$BM12&lt;&gt;""))&lt;&gt;0, ", ", ""), "")</f>
        <v/>
      </c>
      <c r="BJ12" s="123" t="str" cm="1">
        <f t="array" ref="BJ12">IF(AND(AN$10&lt;&gt;"", M12&lt;&gt;0), "'"&amp;BJ$4&amp;ROW()&amp;"'"&amp;IF(SUMPRODUCT(--(BK12:$BM12&lt;&gt;""))&lt;&gt;0, ", ", ""), "")</f>
        <v/>
      </c>
      <c r="BK12" s="123" t="str" cm="1">
        <f t="array" ref="BK12">IF(AND(AO$10&lt;&gt;"", N12&lt;&gt;0), "'"&amp;BK$4&amp;ROW()&amp;"'"&amp;IF(SUMPRODUCT(--(BL12:$BM12&lt;&gt;""))&lt;&gt;0, ", ", ""), "")</f>
        <v/>
      </c>
      <c r="BL12" s="123" t="str" cm="1">
        <f t="array" ref="BL12">IF(AND(AP$10&lt;&gt;"", O12&lt;&gt;0), "'"&amp;BL$4&amp;ROW()&amp;"'"&amp;IF(SUMPRODUCT(--(BM12:$BM12&lt;&gt;""))&lt;&gt;0, ", ", ""), "")</f>
        <v/>
      </c>
      <c r="BM12" s="123" t="str" cm="1">
        <f t="array" ref="BM12">IF(AND(AQ$10&lt;&gt;"", P12&lt;&gt;0), "'"&amp;BM$4&amp;ROW()&amp;"'"&amp;IF(SUMPRODUCT(--($BM12:BN12&lt;&gt;""))&lt;&gt;0, ", ", ""), "")</f>
        <v/>
      </c>
      <c r="BN12" s="155" cm="1">
        <f t="array" ref="BN12">SUMPRODUCT(--(BE12:BM12&lt;&gt;""))</f>
        <v>0</v>
      </c>
      <c r="BO12" s="156" t="str">
        <f>IF(BN12&lt;&gt;0, IF(BN12&gt;1, "| Velden ", IF(BN12=1, "| Veld ", ""))&amp;_xlfn.CONCAT(BE12:BM12)&amp;": Onverwachte combinatie tussen relatietype en vergoedingswijze. Kijk na of deze correct is.  ", "")</f>
        <v/>
      </c>
      <c r="BP12" s="123" t="str">
        <f t="shared" si="5"/>
        <v/>
      </c>
      <c r="BQ12" s="6" t="str">
        <f t="shared" si="6"/>
        <v/>
      </c>
      <c r="BR12" s="6" t="str">
        <f t="shared" si="7"/>
        <v/>
      </c>
      <c r="BS12" s="6" t="str">
        <f t="shared" si="8"/>
        <v/>
      </c>
      <c r="BT12" s="6" t="str">
        <f t="shared" si="9"/>
        <v/>
      </c>
      <c r="BU12" s="6" t="str">
        <f t="shared" si="10"/>
        <v/>
      </c>
      <c r="BV12" s="6" t="str">
        <f t="shared" si="11"/>
        <v/>
      </c>
      <c r="BW12" s="6" t="str">
        <f t="shared" si="12"/>
        <v/>
      </c>
      <c r="BX12" s="6" t="str">
        <f t="shared" si="13"/>
        <v/>
      </c>
      <c r="BY12" s="6" t="str">
        <f t="shared" si="14"/>
        <v/>
      </c>
      <c r="BZ12" s="6" t="str">
        <f t="shared" si="15"/>
        <v/>
      </c>
      <c r="CA12" s="6" t="str">
        <f t="shared" si="16"/>
        <v/>
      </c>
      <c r="CB12" s="123" t="str">
        <f t="shared" si="18"/>
        <v/>
      </c>
      <c r="CC12" s="6" t="str">
        <f t="shared" si="19"/>
        <v/>
      </c>
      <c r="CD12" s="60" t="str">
        <f t="shared" si="20"/>
        <v/>
      </c>
    </row>
    <row r="13" spans="1:108" ht="24" customHeight="1" x14ac:dyDescent="0.3">
      <c r="A13" s="110" t="str">
        <f t="shared" si="17"/>
        <v/>
      </c>
      <c r="B13" s="100"/>
      <c r="C13" s="70"/>
      <c r="D13" s="27"/>
      <c r="E13" s="27"/>
      <c r="F13" s="78"/>
      <c r="G13" s="78"/>
      <c r="H13" s="78"/>
      <c r="I13" s="78"/>
      <c r="J13" s="78"/>
      <c r="K13" s="78"/>
      <c r="L13" s="78"/>
      <c r="M13" s="78"/>
      <c r="N13" s="78"/>
      <c r="O13" s="78"/>
      <c r="P13" s="78"/>
      <c r="Q13" s="6"/>
      <c r="R13" s="122"/>
      <c r="S13" s="6"/>
      <c r="T13" s="123"/>
      <c r="U13" s="6"/>
      <c r="V13" s="6"/>
      <c r="W13" s="6"/>
      <c r="X13" s="6"/>
      <c r="Y13" s="6"/>
      <c r="Z13" s="6"/>
      <c r="AA13" s="6"/>
      <c r="AB13" s="6"/>
      <c r="AC13" s="6"/>
      <c r="AD13" s="6"/>
      <c r="AE13" s="6"/>
      <c r="AF13" s="123"/>
      <c r="AG13" s="6"/>
      <c r="AH13" s="6"/>
      <c r="AI13" s="6"/>
      <c r="AJ13" s="6"/>
      <c r="AK13" s="6"/>
      <c r="AL13" s="6"/>
      <c r="AM13" s="6"/>
      <c r="AN13" s="6"/>
      <c r="AO13" s="6"/>
      <c r="AP13" s="6"/>
      <c r="AQ13" s="129"/>
      <c r="AR13" s="123"/>
      <c r="AS13" s="6"/>
      <c r="AT13" s="6"/>
      <c r="AU13" s="6"/>
      <c r="AV13" s="6"/>
      <c r="AW13" s="6"/>
      <c r="AX13" s="6"/>
      <c r="AY13" s="6"/>
      <c r="AZ13" s="6"/>
      <c r="BA13" s="6"/>
      <c r="BB13" s="6"/>
      <c r="BC13" s="6"/>
      <c r="BD13" s="156"/>
      <c r="BE13" s="123"/>
      <c r="BF13" s="6"/>
      <c r="BG13" s="6"/>
      <c r="BH13" s="6"/>
      <c r="BI13" s="6"/>
      <c r="BJ13" s="6"/>
      <c r="BK13" s="6"/>
      <c r="BL13" s="6"/>
      <c r="BM13" s="6"/>
      <c r="BN13" s="155"/>
      <c r="BO13" s="156"/>
      <c r="BP13" s="123" t="str">
        <f t="shared" si="5"/>
        <v/>
      </c>
      <c r="BQ13" s="6" t="str">
        <f t="shared" si="6"/>
        <v/>
      </c>
      <c r="BR13" s="6" t="str">
        <f t="shared" si="7"/>
        <v/>
      </c>
      <c r="BS13" s="6" t="str">
        <f t="shared" si="8"/>
        <v/>
      </c>
      <c r="BT13" s="6" t="str">
        <f t="shared" si="9"/>
        <v/>
      </c>
      <c r="BU13" s="6" t="str">
        <f t="shared" si="10"/>
        <v/>
      </c>
      <c r="BV13" s="6" t="str">
        <f t="shared" si="11"/>
        <v/>
      </c>
      <c r="BW13" s="6" t="str">
        <f t="shared" si="12"/>
        <v/>
      </c>
      <c r="BX13" s="6" t="str">
        <f t="shared" si="13"/>
        <v/>
      </c>
      <c r="BY13" s="6" t="str">
        <f t="shared" si="14"/>
        <v/>
      </c>
      <c r="BZ13" s="6" t="str">
        <f t="shared" si="15"/>
        <v/>
      </c>
      <c r="CA13" s="6" t="str">
        <f t="shared" si="16"/>
        <v/>
      </c>
      <c r="CB13" s="123" t="str">
        <f t="shared" si="18"/>
        <v/>
      </c>
      <c r="CC13" s="6" t="str">
        <f t="shared" si="19"/>
        <v/>
      </c>
      <c r="CD13" s="60" t="str">
        <f t="shared" si="20"/>
        <v/>
      </c>
    </row>
    <row r="14" spans="1:108" ht="14.4" customHeight="1" x14ac:dyDescent="0.3">
      <c r="A14" s="110" t="str">
        <f t="shared" si="17"/>
        <v>✘</v>
      </c>
      <c r="B14" s="100" t="s">
        <v>637</v>
      </c>
      <c r="C14" s="70"/>
      <c r="D14" s="27"/>
      <c r="E14" s="27"/>
      <c r="F14" s="78"/>
      <c r="G14" s="78"/>
      <c r="H14" s="78"/>
      <c r="I14" s="78"/>
      <c r="J14" s="78"/>
      <c r="K14" s="78"/>
      <c r="L14" s="78"/>
      <c r="M14" s="78"/>
      <c r="N14" s="78"/>
      <c r="O14" s="78"/>
      <c r="P14" s="78"/>
      <c r="Q14" s="6"/>
      <c r="R14" s="122"/>
      <c r="S14" s="6"/>
      <c r="T14" s="123"/>
      <c r="U14" s="6"/>
      <c r="V14" s="6"/>
      <c r="W14" s="6"/>
      <c r="X14" s="6"/>
      <c r="Y14" s="6"/>
      <c r="Z14" s="6"/>
      <c r="AA14" s="6"/>
      <c r="AB14" s="6"/>
      <c r="AC14" s="6"/>
      <c r="AD14" s="6"/>
      <c r="AE14" s="6"/>
      <c r="AF14" s="123"/>
      <c r="AG14" s="6"/>
      <c r="AH14" s="6"/>
      <c r="AI14" s="6" t="s">
        <v>762</v>
      </c>
      <c r="AJ14" s="6" t="s">
        <v>762</v>
      </c>
      <c r="AK14" s="6" t="s">
        <v>762</v>
      </c>
      <c r="AL14" s="6"/>
      <c r="AM14" s="6" t="s">
        <v>762</v>
      </c>
      <c r="AN14" s="6" t="s">
        <v>762</v>
      </c>
      <c r="AO14" s="6"/>
      <c r="AP14" s="6" t="s">
        <v>762</v>
      </c>
      <c r="AQ14" s="129"/>
      <c r="AR14" s="123"/>
      <c r="AS14" s="6"/>
      <c r="AT14" s="6"/>
      <c r="AU14" s="6"/>
      <c r="AV14" s="6"/>
      <c r="AW14" s="6"/>
      <c r="AX14" s="6"/>
      <c r="AY14" s="6"/>
      <c r="AZ14" s="6"/>
      <c r="BA14" s="6"/>
      <c r="BB14" s="6"/>
      <c r="BC14" s="6"/>
      <c r="BD14" s="156" t="str">
        <f>IF(SUMIF(AF16:AQ24, 1)&lt;&gt;0, "| Vul de tabel in.  ", "")</f>
        <v xml:space="preserve">| Vul de tabel in.  </v>
      </c>
      <c r="BE14" s="123"/>
      <c r="BF14" s="6"/>
      <c r="BG14" s="6"/>
      <c r="BH14" s="6"/>
      <c r="BI14" s="6"/>
      <c r="BJ14" s="6"/>
      <c r="BK14" s="6"/>
      <c r="BL14" s="6"/>
      <c r="BM14" s="6"/>
      <c r="BN14" s="155"/>
      <c r="BO14" s="156"/>
      <c r="BP14" s="123" t="str">
        <f t="shared" si="5"/>
        <v/>
      </c>
      <c r="BQ14" s="6" t="str">
        <f t="shared" si="6"/>
        <v/>
      </c>
      <c r="BR14" s="6" t="str">
        <f t="shared" si="7"/>
        <v/>
      </c>
      <c r="BS14" s="6" t="str">
        <f t="shared" si="8"/>
        <v/>
      </c>
      <c r="BT14" s="6" t="str">
        <f t="shared" si="9"/>
        <v/>
      </c>
      <c r="BU14" s="6" t="str">
        <f t="shared" si="10"/>
        <v/>
      </c>
      <c r="BV14" s="6" t="str">
        <f t="shared" si="11"/>
        <v/>
      </c>
      <c r="BW14" s="6" t="str">
        <f t="shared" si="12"/>
        <v/>
      </c>
      <c r="BX14" s="6" t="str">
        <f t="shared" si="13"/>
        <v/>
      </c>
      <c r="BY14" s="6" t="str">
        <f t="shared" si="14"/>
        <v/>
      </c>
      <c r="BZ14" s="6" t="str">
        <f t="shared" si="15"/>
        <v/>
      </c>
      <c r="CA14" s="6" t="str">
        <f t="shared" si="16"/>
        <v/>
      </c>
      <c r="CB14" s="123" t="str">
        <f t="shared" si="18"/>
        <v xml:space="preserve">| Vul de tabel in.  </v>
      </c>
      <c r="CC14" s="6" t="str">
        <f t="shared" si="19"/>
        <v/>
      </c>
      <c r="CD14" s="60" t="str">
        <f t="shared" si="20"/>
        <v xml:space="preserve">| Vul de tabel in.  </v>
      </c>
    </row>
    <row r="15" spans="1:108" ht="7.35" customHeight="1" x14ac:dyDescent="0.3">
      <c r="A15" s="110" t="str">
        <f t="shared" si="17"/>
        <v/>
      </c>
      <c r="B15" s="100"/>
      <c r="C15" s="70"/>
      <c r="D15" s="27"/>
      <c r="E15" s="27"/>
      <c r="F15" s="78"/>
      <c r="G15" s="78"/>
      <c r="H15" s="78"/>
      <c r="I15" s="78"/>
      <c r="J15" s="78"/>
      <c r="K15" s="78"/>
      <c r="L15" s="78"/>
      <c r="M15" s="78"/>
      <c r="N15" s="78"/>
      <c r="O15" s="78"/>
      <c r="P15" s="78"/>
      <c r="Q15" s="6"/>
      <c r="R15" s="122"/>
      <c r="S15" s="6"/>
      <c r="T15" s="123"/>
      <c r="U15" s="6"/>
      <c r="V15" s="6"/>
      <c r="W15" s="6"/>
      <c r="X15" s="6"/>
      <c r="Y15" s="6"/>
      <c r="Z15" s="6"/>
      <c r="AA15" s="6"/>
      <c r="AB15" s="6"/>
      <c r="AC15" s="6"/>
      <c r="AD15" s="6"/>
      <c r="AE15" s="6"/>
      <c r="AF15" s="123"/>
      <c r="AG15" s="6"/>
      <c r="AH15" s="6"/>
      <c r="AI15" s="6"/>
      <c r="AJ15" s="6"/>
      <c r="AK15" s="6"/>
      <c r="AL15" s="6"/>
      <c r="AM15" s="6"/>
      <c r="AN15" s="6"/>
      <c r="AO15" s="6"/>
      <c r="AP15" s="6"/>
      <c r="AQ15" s="129"/>
      <c r="AR15" s="123"/>
      <c r="AS15" s="6"/>
      <c r="AT15" s="6"/>
      <c r="AU15" s="6"/>
      <c r="AV15" s="6"/>
      <c r="AW15" s="6"/>
      <c r="AX15" s="6"/>
      <c r="AY15" s="6"/>
      <c r="AZ15" s="6"/>
      <c r="BA15" s="6"/>
      <c r="BB15" s="6"/>
      <c r="BC15" s="6"/>
      <c r="BD15" s="156"/>
      <c r="BE15" s="123"/>
      <c r="BF15" s="6"/>
      <c r="BG15" s="6"/>
      <c r="BH15" s="6"/>
      <c r="BI15" s="6"/>
      <c r="BJ15" s="6"/>
      <c r="BK15" s="6"/>
      <c r="BL15" s="6"/>
      <c r="BM15" s="6"/>
      <c r="BN15" s="155"/>
      <c r="BO15" s="156"/>
      <c r="BP15" s="123" t="str">
        <f t="shared" si="5"/>
        <v/>
      </c>
      <c r="BQ15" s="6" t="str">
        <f t="shared" si="6"/>
        <v/>
      </c>
      <c r="BR15" s="6" t="str">
        <f t="shared" si="7"/>
        <v/>
      </c>
      <c r="BS15" s="6" t="str">
        <f t="shared" si="8"/>
        <v/>
      </c>
      <c r="BT15" s="6" t="str">
        <f t="shared" si="9"/>
        <v/>
      </c>
      <c r="BU15" s="6" t="str">
        <f t="shared" si="10"/>
        <v/>
      </c>
      <c r="BV15" s="6" t="str">
        <f t="shared" si="11"/>
        <v/>
      </c>
      <c r="BW15" s="6" t="str">
        <f t="shared" si="12"/>
        <v/>
      </c>
      <c r="BX15" s="6" t="str">
        <f t="shared" si="13"/>
        <v/>
      </c>
      <c r="BY15" s="6" t="str">
        <f t="shared" si="14"/>
        <v/>
      </c>
      <c r="BZ15" s="6" t="str">
        <f t="shared" si="15"/>
        <v/>
      </c>
      <c r="CA15" s="6" t="str">
        <f t="shared" si="16"/>
        <v/>
      </c>
      <c r="CB15" s="123" t="str">
        <f t="shared" si="18"/>
        <v/>
      </c>
      <c r="CC15" s="6" t="str">
        <f t="shared" si="19"/>
        <v/>
      </c>
      <c r="CD15" s="60" t="str">
        <f t="shared" si="20"/>
        <v/>
      </c>
    </row>
    <row r="16" spans="1:108" ht="18" customHeight="1" x14ac:dyDescent="0.3">
      <c r="A16" s="110" t="str">
        <f t="shared" si="17"/>
        <v/>
      </c>
      <c r="B16" s="100"/>
      <c r="C16" s="70" t="s">
        <v>617</v>
      </c>
      <c r="D16" s="27"/>
      <c r="E16" s="97"/>
      <c r="F16" s="157">
        <f t="shared" ref="F16:G16" si="25">SUM(F17:F24)</f>
        <v>0</v>
      </c>
      <c r="G16" s="157">
        <f t="shared" si="25"/>
        <v>0</v>
      </c>
      <c r="H16" s="78">
        <f>SUM(H17:H24)</f>
        <v>0</v>
      </c>
      <c r="I16" s="78">
        <f t="shared" ref="I16:P16" si="26">SUM(I17:I24)</f>
        <v>0</v>
      </c>
      <c r="J16" s="78">
        <f t="shared" si="26"/>
        <v>0</v>
      </c>
      <c r="K16" s="78">
        <f t="shared" si="26"/>
        <v>0</v>
      </c>
      <c r="L16" s="78">
        <f t="shared" si="26"/>
        <v>0</v>
      </c>
      <c r="M16" s="78">
        <f t="shared" si="26"/>
        <v>0</v>
      </c>
      <c r="N16" s="78">
        <f t="shared" si="26"/>
        <v>0</v>
      </c>
      <c r="O16" s="78">
        <f t="shared" si="26"/>
        <v>0</v>
      </c>
      <c r="P16" s="78">
        <f t="shared" si="26"/>
        <v>0</v>
      </c>
      <c r="Q16" s="6"/>
      <c r="R16" s="122"/>
      <c r="S16" s="6"/>
      <c r="T16" s="123" t="s">
        <v>650</v>
      </c>
      <c r="U16" s="6"/>
      <c r="V16" s="6"/>
      <c r="W16" s="6"/>
      <c r="X16" s="6"/>
      <c r="Y16" s="6"/>
      <c r="Z16" s="6"/>
      <c r="AA16" s="6"/>
      <c r="AB16" s="6"/>
      <c r="AC16" s="6"/>
      <c r="AD16" s="6"/>
      <c r="AE16" s="6"/>
      <c r="AF16" s="123">
        <f>IF(E16&lt;&gt;"", 0, 1)</f>
        <v>1</v>
      </c>
      <c r="AG16" s="6"/>
      <c r="AH16" s="6"/>
      <c r="AI16" s="6"/>
      <c r="AJ16" s="6"/>
      <c r="AK16" s="6"/>
      <c r="AL16" s="6"/>
      <c r="AM16" s="6"/>
      <c r="AN16" s="6"/>
      <c r="AO16" s="6"/>
      <c r="AP16" s="6"/>
      <c r="AQ16" s="129"/>
      <c r="AR16" s="123" t="str">
        <f>IF(E16&lt;&gt;"", IF(ISTEXT(E16), IFERROR(IF(SEARCH(".", E16)&lt;&gt;0, "| Veld '"&amp;AR$4&amp;ROW()&amp;"': "&amp;Fout_punt), "| Veld '"&amp;AR$4&amp;ROW()&amp;"': "&amp;Fout_geen_getal),
IF(E16&lt;0, "| Veld '"&amp;AR$4&amp;ROW()&amp;"': Dit getal mag niet negatief zijn.  ",
IF((E16-ROUND(E16, 0))&lt;&gt;0, "| Veld '"&amp;AR$4&amp;ROW()&amp;"': Dit getal moet geheel zijn.  ", ""))), "")</f>
        <v/>
      </c>
      <c r="AS16" s="6" t="str">
        <f>IF(SUM($F17:$F24)&lt;&gt;$F16, "| Veld '"&amp;AS$4&amp;ROW()&amp;"': Het veld moet een som zijn van velden '"&amp;$AS$4&amp;ROW()&amp;"' tot '"&amp;$AS$4&amp;ROW()&amp;"'.  ", "")</f>
        <v/>
      </c>
      <c r="AT16" s="6" t="str">
        <f>IF(SUM($H17:$P24)&lt;&gt;$G16, "| Veld '"&amp;AT$4&amp;ROW()&amp;"': Het veld moet een som zijn van velden '"&amp;$AT$4&amp;ROW($H17)&amp;"' tot '"&amp;$BC$4&amp;ROW($P24)&amp;"'.  ",
IF(AND(SUM($G16)&lt;$E16, SUMIF($AI17:$AQ24, 1)=0), "| Veld '"&amp;AT$4&amp;ROW()&amp;"': Het aantal begunstigden mag niet kleiner zijn dan het aantal unieke medewerkers in veld '"&amp;$AR$4&amp;ROW()&amp;"'.  ", ""))</f>
        <v/>
      </c>
      <c r="AU16" s="6" t="str">
        <f t="shared" ref="AU16:BC16" si="27">IF(SUM(H$17:H$24)&lt;&gt;H$16, "| Veld '"&amp;AU$4&amp;ROW()&amp;"': Het veld moet een som zijn van velden '"&amp;AU$4&amp;ROW($H17)&amp;"' tot '"&amp;AU$4&amp;ROW($H24)&amp;"'.  ", "")</f>
        <v/>
      </c>
      <c r="AV16" s="6" t="str">
        <f t="shared" si="27"/>
        <v/>
      </c>
      <c r="AW16" s="6" t="str">
        <f t="shared" si="27"/>
        <v/>
      </c>
      <c r="AX16" s="6" t="str">
        <f t="shared" si="27"/>
        <v/>
      </c>
      <c r="AY16" s="6" t="str">
        <f t="shared" si="27"/>
        <v/>
      </c>
      <c r="AZ16" s="6" t="str">
        <f t="shared" si="27"/>
        <v/>
      </c>
      <c r="BA16" s="6" t="str">
        <f t="shared" si="27"/>
        <v/>
      </c>
      <c r="BB16" s="6" t="str">
        <f t="shared" si="27"/>
        <v/>
      </c>
      <c r="BC16" s="6" t="str">
        <f t="shared" si="27"/>
        <v/>
      </c>
      <c r="BD16" s="156"/>
      <c r="BE16" s="123"/>
      <c r="BF16" s="6"/>
      <c r="BG16" s="6"/>
      <c r="BH16" s="6"/>
      <c r="BI16" s="6"/>
      <c r="BJ16" s="6"/>
      <c r="BK16" s="6"/>
      <c r="BL16" s="6"/>
      <c r="BM16" s="6"/>
      <c r="BN16" s="155"/>
      <c r="BO16" s="156"/>
      <c r="BP16" s="123" t="str">
        <f t="shared" si="5"/>
        <v/>
      </c>
      <c r="BQ16" s="6" t="str">
        <f t="shared" si="6"/>
        <v/>
      </c>
      <c r="BR16" s="6" t="str">
        <f t="shared" si="7"/>
        <v/>
      </c>
      <c r="BS16" s="6" t="str">
        <f t="shared" si="8"/>
        <v/>
      </c>
      <c r="BT16" s="6" t="str">
        <f t="shared" si="9"/>
        <v/>
      </c>
      <c r="BU16" s="6" t="str">
        <f t="shared" si="10"/>
        <v/>
      </c>
      <c r="BV16" s="6" t="str">
        <f t="shared" si="11"/>
        <v/>
      </c>
      <c r="BW16" s="6" t="str">
        <f t="shared" si="12"/>
        <v/>
      </c>
      <c r="BX16" s="6" t="str">
        <f t="shared" si="13"/>
        <v/>
      </c>
      <c r="BY16" s="6" t="str">
        <f t="shared" si="14"/>
        <v/>
      </c>
      <c r="BZ16" s="6" t="str">
        <f t="shared" si="15"/>
        <v/>
      </c>
      <c r="CA16" s="6" t="str">
        <f t="shared" si="16"/>
        <v/>
      </c>
      <c r="CB16" s="123" t="str">
        <f t="shared" si="18"/>
        <v/>
      </c>
      <c r="CC16" s="6" t="str">
        <f t="shared" si="19"/>
        <v/>
      </c>
      <c r="CD16" s="60" t="str">
        <f t="shared" si="20"/>
        <v/>
      </c>
    </row>
    <row r="17" spans="1:82" ht="14.4" customHeight="1" x14ac:dyDescent="0.3">
      <c r="A17" s="110" t="str">
        <f t="shared" si="17"/>
        <v/>
      </c>
      <c r="B17" s="100"/>
      <c r="C17" s="70"/>
      <c r="D17" s="27" t="s">
        <v>79</v>
      </c>
      <c r="E17" s="27"/>
      <c r="F17" s="97"/>
      <c r="G17" s="78">
        <f t="shared" ref="G17:G24" si="28">SUM(H17:P17)</f>
        <v>0</v>
      </c>
      <c r="H17" s="97"/>
      <c r="I17" s="97"/>
      <c r="J17" s="97"/>
      <c r="K17" s="97"/>
      <c r="L17" s="97"/>
      <c r="M17" s="97"/>
      <c r="N17" s="97"/>
      <c r="O17" s="97"/>
      <c r="P17" s="97"/>
      <c r="Q17" s="6"/>
      <c r="R17" s="122"/>
      <c r="S17" s="6"/>
      <c r="T17" s="123"/>
      <c r="U17" s="6" t="s">
        <v>650</v>
      </c>
      <c r="V17" s="6"/>
      <c r="W17" s="6" t="s">
        <v>698</v>
      </c>
      <c r="X17" s="6" t="s">
        <v>698</v>
      </c>
      <c r="Y17" s="6" t="s">
        <v>698</v>
      </c>
      <c r="Z17" s="6" t="s">
        <v>698</v>
      </c>
      <c r="AA17" s="6" t="s">
        <v>698</v>
      </c>
      <c r="AB17" s="6" t="s">
        <v>698</v>
      </c>
      <c r="AC17" s="6" t="s">
        <v>698</v>
      </c>
      <c r="AD17" s="6" t="s">
        <v>698</v>
      </c>
      <c r="AE17" s="6" t="s">
        <v>698</v>
      </c>
      <c r="AF17" s="123"/>
      <c r="AG17" s="6">
        <f>IF(AND($E$16&lt;&gt;"", $E$16&lt;&gt;0), IF(F17&lt;&gt;"", 0, IF($G17&lt;&gt;0, 1, IF(OR($F$16&lt;&gt;0, $G$16&lt;&gt;0), 0, 1))), -1)</f>
        <v>-1</v>
      </c>
      <c r="AH17" s="6"/>
      <c r="AI17" s="6">
        <f>IF(AND($E$16&lt;&gt;"", $E$16&lt;&gt;0), IF(H17&lt;&gt;"", 0, IF(AI$14="", IF($F17&lt;&gt;0, IF($G17&lt;&gt;0, 0, 1), IF(OR($G$16&lt;&gt;0, $F$16&lt;&gt;0), 0, 1)), 0)), -1)</f>
        <v>-1</v>
      </c>
      <c r="AJ17" s="6">
        <f t="shared" ref="AJ17:AQ17" si="29">IF(AND($E$16&lt;&gt;"", $E$16&lt;&gt;0), IF(I17&lt;&gt;"", 0, IF(AJ$14="", IF($F17&lt;&gt;0, IF($G17&lt;&gt;0, 0, 1), IF(OR($G$16&lt;&gt;0, $F$16&lt;&gt;0), 0, 1)), 0)), -1)</f>
        <v>-1</v>
      </c>
      <c r="AK17" s="6">
        <f t="shared" si="29"/>
        <v>-1</v>
      </c>
      <c r="AL17" s="6">
        <f t="shared" si="29"/>
        <v>-1</v>
      </c>
      <c r="AM17" s="6">
        <f t="shared" si="29"/>
        <v>-1</v>
      </c>
      <c r="AN17" s="6">
        <f t="shared" si="29"/>
        <v>-1</v>
      </c>
      <c r="AO17" s="6">
        <f t="shared" si="29"/>
        <v>-1</v>
      </c>
      <c r="AP17" s="6">
        <f t="shared" si="29"/>
        <v>-1</v>
      </c>
      <c r="AQ17" s="129">
        <f t="shared" si="29"/>
        <v>-1</v>
      </c>
      <c r="AR17" s="123"/>
      <c r="AS17" s="6" t="str">
        <f t="shared" ref="AS17:AS24" si="30">IF(F17&lt;&gt;"", IF(ISTEXT(F17), IFERROR(IF(SEARCH(".", F17)&lt;&gt;0, "| Veld '"&amp;AS$4&amp;ROW()&amp;"': "&amp;Fout_punt), "| Veld '"&amp;AS$4&amp;ROW()&amp;"': "&amp;Fout_geen_getal),
IF(F17&lt;0, "| Veld '"&amp;AS$4&amp;ROW()&amp;"': Dit getal mag niet negatief zijn.  ", "")), "")</f>
        <v/>
      </c>
      <c r="AT17" s="6" t="str">
        <f t="shared" ref="AT17:AT24" si="31">IF(SUM($H17:$P17)&lt;&gt;$G17, "| Veld '"&amp;AT$4&amp;ROW()&amp;"': Het veld moet een som zijn van velden '"&amp;$AU$4&amp;ROW()&amp;"' tot '"&amp;$BC$4&amp;ROW()&amp;"'.  ", "")</f>
        <v/>
      </c>
      <c r="AU17" s="6" t="str">
        <f t="shared" ref="AU17:BC24" si="32">IF(H17&lt;&gt;"", IF(ISTEXT(H17), IFERROR(IF(SEARCH(".", H17)&lt;&gt;0, "| Veld '"&amp;AU$4&amp;ROW()&amp;"': "&amp;Fout_punt), "| Veld '"&amp;AU$4&amp;ROW()&amp;"': "&amp;Fout_geen_getal),
IF(H17&lt;0, "| Veld '"&amp;AU$4&amp;ROW()&amp;"': Dit getal mag niet negatief zijn.  ",
IF((H17-ROUND(H17, 0))&lt;&gt;0, "| Veld '"&amp;AU$4&amp;ROW()&amp;"': Dit getal moet geheel zijn.  ", ""))), "")</f>
        <v/>
      </c>
      <c r="AV17" s="6" t="str">
        <f t="shared" si="32"/>
        <v/>
      </c>
      <c r="AW17" s="6" t="str">
        <f t="shared" si="32"/>
        <v/>
      </c>
      <c r="AX17" s="6" t="str">
        <f t="shared" si="32"/>
        <v/>
      </c>
      <c r="AY17" s="6" t="str">
        <f t="shared" si="32"/>
        <v/>
      </c>
      <c r="AZ17" s="6" t="str">
        <f t="shared" si="32"/>
        <v/>
      </c>
      <c r="BA17" s="6" t="str">
        <f t="shared" si="32"/>
        <v/>
      </c>
      <c r="BB17" s="6" t="str">
        <f t="shared" si="32"/>
        <v/>
      </c>
      <c r="BC17" s="6" t="str">
        <f t="shared" si="32"/>
        <v/>
      </c>
      <c r="BD17" s="156"/>
      <c r="BE17" s="123" t="str" cm="1">
        <f t="array" ref="BE17">IF(AND(AI$14&lt;&gt;"", H17&lt;&gt;0), "'"&amp;BE$4&amp;ROW()&amp;"'"&amp;IF(SUMPRODUCT(--(BF17:$BM17&lt;&gt;""))&lt;&gt;0, ", ", ""), "")</f>
        <v/>
      </c>
      <c r="BF17" s="6" t="str" cm="1">
        <f t="array" ref="BF17">IF(AND(AJ$14&lt;&gt;"", I17&lt;&gt;0), "'"&amp;BF$4&amp;ROW()&amp;"'"&amp;IF(SUMPRODUCT(--(BG17:$BM17&lt;&gt;""))&lt;&gt;0, ", ", ""), "")</f>
        <v/>
      </c>
      <c r="BG17" s="6" t="str" cm="1">
        <f t="array" ref="BG17">IF(AND(AK$14&lt;&gt;"", J17&lt;&gt;0), "'"&amp;BG$4&amp;ROW()&amp;"'"&amp;IF(SUMPRODUCT(--(BH17:$BM17&lt;&gt;""))&lt;&gt;0, ", ", ""), "")</f>
        <v/>
      </c>
      <c r="BH17" s="6" t="str" cm="1">
        <f t="array" ref="BH17">IF(AND(AL$14&lt;&gt;"", K17&lt;&gt;0), "'"&amp;BH$4&amp;ROW()&amp;"'"&amp;IF(SUMPRODUCT(--(BI17:$BM17&lt;&gt;""))&lt;&gt;0, ", ", ""), "")</f>
        <v/>
      </c>
      <c r="BI17" s="6" t="str" cm="1">
        <f t="array" ref="BI17">IF(AND(AM$14&lt;&gt;"", L17&lt;&gt;0), "'"&amp;BI$4&amp;ROW()&amp;"'"&amp;IF(SUMPRODUCT(--(BJ17:$BM17&lt;&gt;""))&lt;&gt;0, ", ", ""), "")</f>
        <v/>
      </c>
      <c r="BJ17" s="6" t="str" cm="1">
        <f t="array" ref="BJ17">IF(AND(AN$14&lt;&gt;"", M17&lt;&gt;0), "'"&amp;BJ$4&amp;ROW()&amp;"'"&amp;IF(SUMPRODUCT(--(BK17:$BM17&lt;&gt;""))&lt;&gt;0, ", ", ""), "")</f>
        <v/>
      </c>
      <c r="BK17" s="6" t="str" cm="1">
        <f t="array" ref="BK17">IF(AND(AO$14&lt;&gt;"", N17&lt;&gt;0), "'"&amp;BK$4&amp;ROW()&amp;"'"&amp;IF(SUMPRODUCT(--(BL17:$BM17&lt;&gt;""))&lt;&gt;0, ", ", ""), "")</f>
        <v/>
      </c>
      <c r="BL17" s="6" t="str" cm="1">
        <f t="array" ref="BL17">IF(AND(AP$14&lt;&gt;"", O17&lt;&gt;0), "'"&amp;BL$4&amp;ROW()&amp;"'"&amp;IF(SUMPRODUCT(--(BM17:$BM17&lt;&gt;""))&lt;&gt;0, ", ", ""), "")</f>
        <v/>
      </c>
      <c r="BM17" s="6" t="str" cm="1">
        <f t="array" ref="BM17">IF(AND(AQ$14&lt;&gt;"", P17&lt;&gt;0), "'"&amp;BM$4&amp;ROW()&amp;"'"&amp;IF(SUMPRODUCT(--($BM17:BN17&lt;&gt;""))&lt;&gt;0, ", ", ""), "")</f>
        <v/>
      </c>
      <c r="BN17" s="155" cm="1">
        <f t="array" ref="BN17">SUMPRODUCT(--(BE17:BM17&lt;&gt;""))</f>
        <v>0</v>
      </c>
      <c r="BO17" s="156" t="str">
        <f>IF(BN17&lt;&gt;0, IF(BN17&gt;1, "| Velden ", IF(BN17=1, "| Veld ", ""))&amp;_xlfn.CONCAT(BE17:BM17)&amp;": Onverwachte combinatie tussen relatietype en vergoedingswijze. Kijk na of deze correct is.  ", "")</f>
        <v/>
      </c>
      <c r="BP17" s="123" t="str">
        <f t="shared" si="5"/>
        <v/>
      </c>
      <c r="BQ17" s="6" t="str">
        <f t="shared" si="6"/>
        <v/>
      </c>
      <c r="BR17" s="6" t="str">
        <f t="shared" si="7"/>
        <v/>
      </c>
      <c r="BS17" s="6" t="str">
        <f t="shared" si="8"/>
        <v/>
      </c>
      <c r="BT17" s="6" t="str">
        <f t="shared" si="9"/>
        <v/>
      </c>
      <c r="BU17" s="6" t="str">
        <f t="shared" si="10"/>
        <v/>
      </c>
      <c r="BV17" s="6" t="str">
        <f t="shared" si="11"/>
        <v/>
      </c>
      <c r="BW17" s="6" t="str">
        <f t="shared" si="12"/>
        <v/>
      </c>
      <c r="BX17" s="6" t="str">
        <f t="shared" si="13"/>
        <v/>
      </c>
      <c r="BY17" s="6" t="str">
        <f t="shared" si="14"/>
        <v/>
      </c>
      <c r="BZ17" s="6" t="str">
        <f t="shared" si="15"/>
        <v/>
      </c>
      <c r="CA17" s="6" t="str">
        <f t="shared" si="16"/>
        <v/>
      </c>
      <c r="CB17" s="123" t="str">
        <f t="shared" si="18"/>
        <v/>
      </c>
      <c r="CC17" s="6" t="str">
        <f t="shared" si="19"/>
        <v/>
      </c>
      <c r="CD17" s="60" t="str">
        <f t="shared" si="20"/>
        <v/>
      </c>
    </row>
    <row r="18" spans="1:82" ht="14.4" customHeight="1" x14ac:dyDescent="0.3">
      <c r="A18" s="110" t="str">
        <f t="shared" si="17"/>
        <v/>
      </c>
      <c r="B18" s="100"/>
      <c r="C18" s="70"/>
      <c r="D18" s="27" t="s">
        <v>58</v>
      </c>
      <c r="E18" s="27"/>
      <c r="F18" s="97"/>
      <c r="G18" s="78">
        <f t="shared" si="28"/>
        <v>0</v>
      </c>
      <c r="H18" s="97"/>
      <c r="I18" s="97"/>
      <c r="J18" s="97"/>
      <c r="K18" s="97"/>
      <c r="L18" s="97"/>
      <c r="M18" s="97"/>
      <c r="N18" s="97"/>
      <c r="O18" s="97"/>
      <c r="P18" s="97"/>
      <c r="Q18" s="6"/>
      <c r="R18" s="122"/>
      <c r="S18" s="6"/>
      <c r="T18" s="123"/>
      <c r="U18" s="6" t="s">
        <v>650</v>
      </c>
      <c r="V18" s="6"/>
      <c r="W18" s="6" t="s">
        <v>698</v>
      </c>
      <c r="X18" s="6" t="s">
        <v>698</v>
      </c>
      <c r="Y18" s="6" t="s">
        <v>698</v>
      </c>
      <c r="Z18" s="6" t="s">
        <v>698</v>
      </c>
      <c r="AA18" s="6" t="s">
        <v>698</v>
      </c>
      <c r="AB18" s="6" t="s">
        <v>698</v>
      </c>
      <c r="AC18" s="6" t="s">
        <v>698</v>
      </c>
      <c r="AD18" s="6" t="s">
        <v>698</v>
      </c>
      <c r="AE18" s="6" t="s">
        <v>698</v>
      </c>
      <c r="AF18" s="123"/>
      <c r="AG18" s="6">
        <f t="shared" ref="AG18:AG24" si="33">IF(AND($E$16&lt;&gt;"", $E$16&lt;&gt;0), IF(F18&lt;&gt;"", 0, IF($G18&lt;&gt;0, 1, IF(OR($F$16&lt;&gt;0, $G$16&lt;&gt;0), 0, 1))), -1)</f>
        <v>-1</v>
      </c>
      <c r="AH18" s="6"/>
      <c r="AI18" s="6">
        <f t="shared" ref="AI18:AI24" si="34">IF(AND($E$16&lt;&gt;"", $E$16&lt;&gt;0), IF(H18&lt;&gt;"", 0, IF(AI$14="", IF($F18&lt;&gt;0, IF($G18&lt;&gt;0, 0, 1), IF(OR($G$16&lt;&gt;0, $F$16&lt;&gt;0), 0, 1)), 0)), -1)</f>
        <v>-1</v>
      </c>
      <c r="AJ18" s="6">
        <f t="shared" ref="AJ18:AJ24" si="35">IF(AND($E$16&lt;&gt;"", $E$16&lt;&gt;0), IF(I18&lt;&gt;"", 0, IF(AJ$14="", IF($F18&lt;&gt;0, IF($G18&lt;&gt;0, 0, 1), IF(OR($G$16&lt;&gt;0, $F$16&lt;&gt;0), 0, 1)), 0)), -1)</f>
        <v>-1</v>
      </c>
      <c r="AK18" s="6">
        <f t="shared" ref="AK18:AK24" si="36">IF(AND($E$16&lt;&gt;"", $E$16&lt;&gt;0), IF(J18&lt;&gt;"", 0, IF(AK$14="", IF($F18&lt;&gt;0, IF($G18&lt;&gt;0, 0, 1), IF(OR($G$16&lt;&gt;0, $F$16&lt;&gt;0), 0, 1)), 0)), -1)</f>
        <v>-1</v>
      </c>
      <c r="AL18" s="6">
        <f t="shared" ref="AL18:AL24" si="37">IF(AND($E$16&lt;&gt;"", $E$16&lt;&gt;0), IF(K18&lt;&gt;"", 0, IF(AL$14="", IF($F18&lt;&gt;0, IF($G18&lt;&gt;0, 0, 1), IF(OR($G$16&lt;&gt;0, $F$16&lt;&gt;0), 0, 1)), 0)), -1)</f>
        <v>-1</v>
      </c>
      <c r="AM18" s="6">
        <f t="shared" ref="AM18:AM24" si="38">IF(AND($E$16&lt;&gt;"", $E$16&lt;&gt;0), IF(L18&lt;&gt;"", 0, IF(AM$14="", IF($F18&lt;&gt;0, IF($G18&lt;&gt;0, 0, 1), IF(OR($G$16&lt;&gt;0, $F$16&lt;&gt;0), 0, 1)), 0)), -1)</f>
        <v>-1</v>
      </c>
      <c r="AN18" s="6">
        <f t="shared" ref="AN18:AN24" si="39">IF(AND($E$16&lt;&gt;"", $E$16&lt;&gt;0), IF(M18&lt;&gt;"", 0, IF(AN$14="", IF($F18&lt;&gt;0, IF($G18&lt;&gt;0, 0, 1), IF(OR($G$16&lt;&gt;0, $F$16&lt;&gt;0), 0, 1)), 0)), -1)</f>
        <v>-1</v>
      </c>
      <c r="AO18" s="6">
        <f t="shared" ref="AO18:AO24" si="40">IF(AND($E$16&lt;&gt;"", $E$16&lt;&gt;0), IF(N18&lt;&gt;"", 0, IF(AO$14="", IF($F18&lt;&gt;0, IF($G18&lt;&gt;0, 0, 1), IF(OR($G$16&lt;&gt;0, $F$16&lt;&gt;0), 0, 1)), 0)), -1)</f>
        <v>-1</v>
      </c>
      <c r="AP18" s="6">
        <f t="shared" ref="AP18:AP24" si="41">IF(AND($E$16&lt;&gt;"", $E$16&lt;&gt;0), IF(O18&lt;&gt;"", 0, IF(AP$14="", IF($F18&lt;&gt;0, IF($G18&lt;&gt;0, 0, 1), IF(OR($G$16&lt;&gt;0, $F$16&lt;&gt;0), 0, 1)), 0)), -1)</f>
        <v>-1</v>
      </c>
      <c r="AQ18" s="129">
        <f t="shared" ref="AQ18:AQ24" si="42">IF(AND($E$16&lt;&gt;"", $E$16&lt;&gt;0), IF(P18&lt;&gt;"", 0, IF(AQ$14="", IF($F18&lt;&gt;0, IF($G18&lt;&gt;0, 0, 1), IF(OR($G$16&lt;&gt;0, $F$16&lt;&gt;0), 0, 1)), 0)), -1)</f>
        <v>-1</v>
      </c>
      <c r="AR18" s="123"/>
      <c r="AS18" s="6" t="str">
        <f t="shared" si="30"/>
        <v/>
      </c>
      <c r="AT18" s="6" t="str">
        <f t="shared" si="31"/>
        <v/>
      </c>
      <c r="AU18" s="6" t="str">
        <f t="shared" si="32"/>
        <v/>
      </c>
      <c r="AV18" s="6" t="str">
        <f t="shared" si="32"/>
        <v/>
      </c>
      <c r="AW18" s="6" t="str">
        <f t="shared" si="32"/>
        <v/>
      </c>
      <c r="AX18" s="6" t="str">
        <f t="shared" si="32"/>
        <v/>
      </c>
      <c r="AY18" s="6" t="str">
        <f t="shared" si="32"/>
        <v/>
      </c>
      <c r="AZ18" s="6" t="str">
        <f t="shared" si="32"/>
        <v/>
      </c>
      <c r="BA18" s="6" t="str">
        <f t="shared" si="32"/>
        <v/>
      </c>
      <c r="BB18" s="6" t="str">
        <f t="shared" si="32"/>
        <v/>
      </c>
      <c r="BC18" s="6" t="str">
        <f t="shared" si="32"/>
        <v/>
      </c>
      <c r="BD18" s="156"/>
      <c r="BE18" s="123" t="str" cm="1">
        <f t="array" ref="BE18">IF(AND(AI$14&lt;&gt;"", H18&lt;&gt;0), "'"&amp;BE$4&amp;ROW()&amp;"'"&amp;IF(SUMPRODUCT(--(BF18:$BM18&lt;&gt;""))&lt;&gt;0, ", ", ""), "")</f>
        <v/>
      </c>
      <c r="BF18" s="6" t="str" cm="1">
        <f t="array" ref="BF18">IF(AND(AJ$14&lt;&gt;"", I18&lt;&gt;0), "'"&amp;BF$4&amp;ROW()&amp;"'"&amp;IF(SUMPRODUCT(--(BG18:$BM18&lt;&gt;""))&lt;&gt;0, ", ", ""), "")</f>
        <v/>
      </c>
      <c r="BG18" s="6" t="str" cm="1">
        <f t="array" ref="BG18">IF(AND(AK$14&lt;&gt;"", J18&lt;&gt;0), "'"&amp;BG$4&amp;ROW()&amp;"'"&amp;IF(SUMPRODUCT(--(BH18:$BM18&lt;&gt;""))&lt;&gt;0, ", ", ""), "")</f>
        <v/>
      </c>
      <c r="BH18" s="6" t="str" cm="1">
        <f t="array" ref="BH18">IF(AND(AL$14&lt;&gt;"", K18&lt;&gt;0), "'"&amp;BH$4&amp;ROW()&amp;"'"&amp;IF(SUMPRODUCT(--(BI18:$BM18&lt;&gt;""))&lt;&gt;0, ", ", ""), "")</f>
        <v/>
      </c>
      <c r="BI18" s="6" t="str" cm="1">
        <f t="array" ref="BI18">IF(AND(AM$14&lt;&gt;"", L18&lt;&gt;0), "'"&amp;BI$4&amp;ROW()&amp;"'"&amp;IF(SUMPRODUCT(--(BJ18:$BM18&lt;&gt;""))&lt;&gt;0, ", ", ""), "")</f>
        <v/>
      </c>
      <c r="BJ18" s="6" t="str" cm="1">
        <f t="array" ref="BJ18">IF(AND(AN$14&lt;&gt;"", M18&lt;&gt;0), "'"&amp;BJ$4&amp;ROW()&amp;"'"&amp;IF(SUMPRODUCT(--(BK18:$BM18&lt;&gt;""))&lt;&gt;0, ", ", ""), "")</f>
        <v/>
      </c>
      <c r="BK18" s="6" t="str" cm="1">
        <f t="array" ref="BK18">IF(AND(AO$14&lt;&gt;"", N18&lt;&gt;0), "'"&amp;BK$4&amp;ROW()&amp;"'"&amp;IF(SUMPRODUCT(--(BL18:$BM18&lt;&gt;""))&lt;&gt;0, ", ", ""), "")</f>
        <v/>
      </c>
      <c r="BL18" s="6" t="str" cm="1">
        <f t="array" ref="BL18">IF(AND(AP$14&lt;&gt;"", O18&lt;&gt;0), "'"&amp;BL$4&amp;ROW()&amp;"'"&amp;IF(SUMPRODUCT(--(BM18:$BM18&lt;&gt;""))&lt;&gt;0, ", ", ""), "")</f>
        <v/>
      </c>
      <c r="BM18" s="6" t="str" cm="1">
        <f t="array" ref="BM18">IF(AND(AQ$14&lt;&gt;"", P18&lt;&gt;0), "'"&amp;BM$4&amp;ROW()&amp;"'"&amp;IF(SUMPRODUCT(--($BM18:BN18&lt;&gt;""))&lt;&gt;0, ", ", ""), "")</f>
        <v/>
      </c>
      <c r="BN18" s="155" cm="1">
        <f t="array" ref="BN18">SUMPRODUCT(--(BE18:BM18&lt;&gt;""))</f>
        <v>0</v>
      </c>
      <c r="BO18" s="156" t="str">
        <f t="shared" ref="BO18:BO24" si="43">IF(BN18&lt;&gt;0, IF(BN18&gt;1, "| Velden ", IF(BN18=1, "| Veld ", ""))&amp;_xlfn.CONCAT(BE18:BM18)&amp;": Onverwachte combinatie tussen relatietype en vergoedingswijze. Kijk na of deze correct is.  ", "")</f>
        <v/>
      </c>
      <c r="BP18" s="123" t="str">
        <f t="shared" si="5"/>
        <v/>
      </c>
      <c r="BQ18" s="6" t="str">
        <f t="shared" si="6"/>
        <v/>
      </c>
      <c r="BR18" s="6" t="str">
        <f t="shared" si="7"/>
        <v/>
      </c>
      <c r="BS18" s="6" t="str">
        <f t="shared" si="8"/>
        <v/>
      </c>
      <c r="BT18" s="6" t="str">
        <f t="shared" si="9"/>
        <v/>
      </c>
      <c r="BU18" s="6" t="str">
        <f t="shared" si="10"/>
        <v/>
      </c>
      <c r="BV18" s="6" t="str">
        <f t="shared" si="11"/>
        <v/>
      </c>
      <c r="BW18" s="6" t="str">
        <f t="shared" si="12"/>
        <v/>
      </c>
      <c r="BX18" s="6" t="str">
        <f t="shared" si="13"/>
        <v/>
      </c>
      <c r="BY18" s="6" t="str">
        <f t="shared" si="14"/>
        <v/>
      </c>
      <c r="BZ18" s="6" t="str">
        <f t="shared" si="15"/>
        <v/>
      </c>
      <c r="CA18" s="6" t="str">
        <f t="shared" si="16"/>
        <v/>
      </c>
      <c r="CB18" s="123" t="str">
        <f t="shared" si="18"/>
        <v/>
      </c>
      <c r="CC18" s="6" t="str">
        <f t="shared" si="19"/>
        <v/>
      </c>
      <c r="CD18" s="60" t="str">
        <f t="shared" si="20"/>
        <v/>
      </c>
    </row>
    <row r="19" spans="1:82" ht="14.4" customHeight="1" x14ac:dyDescent="0.3">
      <c r="A19" s="110" t="str">
        <f t="shared" si="17"/>
        <v/>
      </c>
      <c r="B19" s="100"/>
      <c r="C19" s="70"/>
      <c r="D19" s="27" t="s">
        <v>63</v>
      </c>
      <c r="E19" s="27"/>
      <c r="F19" s="97"/>
      <c r="G19" s="78">
        <f t="shared" si="28"/>
        <v>0</v>
      </c>
      <c r="H19" s="97"/>
      <c r="I19" s="97"/>
      <c r="J19" s="97"/>
      <c r="K19" s="97"/>
      <c r="L19" s="97"/>
      <c r="M19" s="97"/>
      <c r="N19" s="97"/>
      <c r="O19" s="97"/>
      <c r="P19" s="97"/>
      <c r="Q19" s="6"/>
      <c r="R19" s="122"/>
      <c r="S19" s="6"/>
      <c r="T19" s="123"/>
      <c r="U19" s="6" t="s">
        <v>650</v>
      </c>
      <c r="V19" s="6"/>
      <c r="W19" s="6" t="s">
        <v>698</v>
      </c>
      <c r="X19" s="6" t="s">
        <v>698</v>
      </c>
      <c r="Y19" s="6" t="s">
        <v>698</v>
      </c>
      <c r="Z19" s="6" t="s">
        <v>698</v>
      </c>
      <c r="AA19" s="6" t="s">
        <v>698</v>
      </c>
      <c r="AB19" s="6" t="s">
        <v>698</v>
      </c>
      <c r="AC19" s="6" t="s">
        <v>698</v>
      </c>
      <c r="AD19" s="6" t="s">
        <v>698</v>
      </c>
      <c r="AE19" s="6" t="s">
        <v>698</v>
      </c>
      <c r="AF19" s="123"/>
      <c r="AG19" s="6">
        <f t="shared" si="33"/>
        <v>-1</v>
      </c>
      <c r="AH19" s="6"/>
      <c r="AI19" s="6">
        <f t="shared" si="34"/>
        <v>-1</v>
      </c>
      <c r="AJ19" s="6">
        <f t="shared" si="35"/>
        <v>-1</v>
      </c>
      <c r="AK19" s="6">
        <f t="shared" si="36"/>
        <v>-1</v>
      </c>
      <c r="AL19" s="6">
        <f t="shared" si="37"/>
        <v>-1</v>
      </c>
      <c r="AM19" s="6">
        <f t="shared" si="38"/>
        <v>-1</v>
      </c>
      <c r="AN19" s="6">
        <f t="shared" si="39"/>
        <v>-1</v>
      </c>
      <c r="AO19" s="6">
        <f t="shared" si="40"/>
        <v>-1</v>
      </c>
      <c r="AP19" s="6">
        <f t="shared" si="41"/>
        <v>-1</v>
      </c>
      <c r="AQ19" s="129">
        <f t="shared" si="42"/>
        <v>-1</v>
      </c>
      <c r="AR19" s="123"/>
      <c r="AS19" s="6" t="str">
        <f t="shared" si="30"/>
        <v/>
      </c>
      <c r="AT19" s="6" t="str">
        <f t="shared" si="31"/>
        <v/>
      </c>
      <c r="AU19" s="6" t="str">
        <f t="shared" si="32"/>
        <v/>
      </c>
      <c r="AV19" s="6" t="str">
        <f t="shared" si="32"/>
        <v/>
      </c>
      <c r="AW19" s="6" t="str">
        <f t="shared" si="32"/>
        <v/>
      </c>
      <c r="AX19" s="6" t="str">
        <f t="shared" si="32"/>
        <v/>
      </c>
      <c r="AY19" s="6" t="str">
        <f t="shared" si="32"/>
        <v/>
      </c>
      <c r="AZ19" s="6" t="str">
        <f t="shared" si="32"/>
        <v/>
      </c>
      <c r="BA19" s="6" t="str">
        <f t="shared" si="32"/>
        <v/>
      </c>
      <c r="BB19" s="6" t="str">
        <f t="shared" si="32"/>
        <v/>
      </c>
      <c r="BC19" s="6" t="str">
        <f t="shared" si="32"/>
        <v/>
      </c>
      <c r="BD19" s="156"/>
      <c r="BE19" s="123" t="str" cm="1">
        <f t="array" ref="BE19">IF(AND(AI$14&lt;&gt;"", H19&lt;&gt;0), "'"&amp;BE$4&amp;ROW()&amp;"'"&amp;IF(SUMPRODUCT(--(BF19:$BM19&lt;&gt;""))&lt;&gt;0, ", ", ""), "")</f>
        <v/>
      </c>
      <c r="BF19" s="6" t="str" cm="1">
        <f t="array" ref="BF19">IF(AND(AJ$14&lt;&gt;"", I19&lt;&gt;0), "'"&amp;BF$4&amp;ROW()&amp;"'"&amp;IF(SUMPRODUCT(--(BG19:$BM19&lt;&gt;""))&lt;&gt;0, ", ", ""), "")</f>
        <v/>
      </c>
      <c r="BG19" s="6" t="str" cm="1">
        <f t="array" ref="BG19">IF(AND(AK$14&lt;&gt;"", J19&lt;&gt;0), "'"&amp;BG$4&amp;ROW()&amp;"'"&amp;IF(SUMPRODUCT(--(BH19:$BM19&lt;&gt;""))&lt;&gt;0, ", ", ""), "")</f>
        <v/>
      </c>
      <c r="BH19" s="6" t="str" cm="1">
        <f t="array" ref="BH19">IF(AND(AL$14&lt;&gt;"", K19&lt;&gt;0), "'"&amp;BH$4&amp;ROW()&amp;"'"&amp;IF(SUMPRODUCT(--(BI19:$BM19&lt;&gt;""))&lt;&gt;0, ", ", ""), "")</f>
        <v/>
      </c>
      <c r="BI19" s="6" t="str" cm="1">
        <f t="array" ref="BI19">IF(AND(AM$14&lt;&gt;"", L19&lt;&gt;0), "'"&amp;BI$4&amp;ROW()&amp;"'"&amp;IF(SUMPRODUCT(--(BJ19:$BM19&lt;&gt;""))&lt;&gt;0, ", ", ""), "")</f>
        <v/>
      </c>
      <c r="BJ19" s="6" t="str" cm="1">
        <f t="array" ref="BJ19">IF(AND(AN$14&lt;&gt;"", M19&lt;&gt;0), "'"&amp;BJ$4&amp;ROW()&amp;"'"&amp;IF(SUMPRODUCT(--(BK19:$BM19&lt;&gt;""))&lt;&gt;0, ", ", ""), "")</f>
        <v/>
      </c>
      <c r="BK19" s="6" t="str" cm="1">
        <f t="array" ref="BK19">IF(AND(AO$14&lt;&gt;"", N19&lt;&gt;0), "'"&amp;BK$4&amp;ROW()&amp;"'"&amp;IF(SUMPRODUCT(--(BL19:$BM19&lt;&gt;""))&lt;&gt;0, ", ", ""), "")</f>
        <v/>
      </c>
      <c r="BL19" s="6" t="str" cm="1">
        <f t="array" ref="BL19">IF(AND(AP$14&lt;&gt;"", O19&lt;&gt;0), "'"&amp;BL$4&amp;ROW()&amp;"'"&amp;IF(SUMPRODUCT(--(BM19:$BM19&lt;&gt;""))&lt;&gt;0, ", ", ""), "")</f>
        <v/>
      </c>
      <c r="BM19" s="6" t="str" cm="1">
        <f t="array" ref="BM19">IF(AND(AQ$14&lt;&gt;"", P19&lt;&gt;0), "'"&amp;BM$4&amp;ROW()&amp;"'"&amp;IF(SUMPRODUCT(--($BM19:BN19&lt;&gt;""))&lt;&gt;0, ", ", ""), "")</f>
        <v/>
      </c>
      <c r="BN19" s="155" cm="1">
        <f t="array" ref="BN19">SUMPRODUCT(--(BE19:BM19&lt;&gt;""))</f>
        <v>0</v>
      </c>
      <c r="BO19" s="156" t="str">
        <f t="shared" si="43"/>
        <v/>
      </c>
      <c r="BP19" s="123" t="str">
        <f t="shared" si="5"/>
        <v/>
      </c>
      <c r="BQ19" s="6" t="str">
        <f t="shared" si="6"/>
        <v/>
      </c>
      <c r="BR19" s="6" t="str">
        <f t="shared" si="7"/>
        <v/>
      </c>
      <c r="BS19" s="6" t="str">
        <f t="shared" si="8"/>
        <v/>
      </c>
      <c r="BT19" s="6" t="str">
        <f t="shared" si="9"/>
        <v/>
      </c>
      <c r="BU19" s="6" t="str">
        <f t="shared" si="10"/>
        <v/>
      </c>
      <c r="BV19" s="6" t="str">
        <f t="shared" si="11"/>
        <v/>
      </c>
      <c r="BW19" s="6" t="str">
        <f t="shared" si="12"/>
        <v/>
      </c>
      <c r="BX19" s="6" t="str">
        <f t="shared" si="13"/>
        <v/>
      </c>
      <c r="BY19" s="6" t="str">
        <f t="shared" si="14"/>
        <v/>
      </c>
      <c r="BZ19" s="6" t="str">
        <f t="shared" si="15"/>
        <v/>
      </c>
      <c r="CA19" s="6" t="str">
        <f t="shared" si="16"/>
        <v/>
      </c>
      <c r="CB19" s="123" t="str">
        <f t="shared" si="18"/>
        <v/>
      </c>
      <c r="CC19" s="6" t="str">
        <f t="shared" si="19"/>
        <v/>
      </c>
      <c r="CD19" s="60" t="str">
        <f t="shared" si="20"/>
        <v/>
      </c>
    </row>
    <row r="20" spans="1:82" ht="14.4" customHeight="1" x14ac:dyDescent="0.3">
      <c r="A20" s="110" t="str">
        <f t="shared" si="17"/>
        <v/>
      </c>
      <c r="B20" s="100"/>
      <c r="C20" s="70"/>
      <c r="D20" s="27" t="s">
        <v>613</v>
      </c>
      <c r="E20" s="27"/>
      <c r="F20" s="97"/>
      <c r="G20" s="78">
        <f t="shared" si="28"/>
        <v>0</v>
      </c>
      <c r="H20" s="97"/>
      <c r="I20" s="97"/>
      <c r="J20" s="97"/>
      <c r="K20" s="97"/>
      <c r="L20" s="97"/>
      <c r="M20" s="97"/>
      <c r="N20" s="97"/>
      <c r="O20" s="97"/>
      <c r="P20" s="97"/>
      <c r="Q20" s="6"/>
      <c r="R20" s="122"/>
      <c r="S20" s="6"/>
      <c r="T20" s="123"/>
      <c r="U20" s="6" t="s">
        <v>650</v>
      </c>
      <c r="V20" s="6"/>
      <c r="W20" s="6" t="s">
        <v>698</v>
      </c>
      <c r="X20" s="6" t="s">
        <v>698</v>
      </c>
      <c r="Y20" s="6" t="s">
        <v>698</v>
      </c>
      <c r="Z20" s="6" t="s">
        <v>698</v>
      </c>
      <c r="AA20" s="6" t="s">
        <v>698</v>
      </c>
      <c r="AB20" s="6" t="s">
        <v>698</v>
      </c>
      <c r="AC20" s="6" t="s">
        <v>698</v>
      </c>
      <c r="AD20" s="6" t="s">
        <v>698</v>
      </c>
      <c r="AE20" s="6" t="s">
        <v>698</v>
      </c>
      <c r="AF20" s="123"/>
      <c r="AG20" s="6">
        <f t="shared" si="33"/>
        <v>-1</v>
      </c>
      <c r="AH20" s="6"/>
      <c r="AI20" s="6">
        <f t="shared" si="34"/>
        <v>-1</v>
      </c>
      <c r="AJ20" s="6">
        <f t="shared" si="35"/>
        <v>-1</v>
      </c>
      <c r="AK20" s="6">
        <f t="shared" si="36"/>
        <v>-1</v>
      </c>
      <c r="AL20" s="6">
        <f t="shared" si="37"/>
        <v>-1</v>
      </c>
      <c r="AM20" s="6">
        <f t="shared" si="38"/>
        <v>-1</v>
      </c>
      <c r="AN20" s="6">
        <f t="shared" si="39"/>
        <v>-1</v>
      </c>
      <c r="AO20" s="6">
        <f t="shared" si="40"/>
        <v>-1</v>
      </c>
      <c r="AP20" s="6">
        <f t="shared" si="41"/>
        <v>-1</v>
      </c>
      <c r="AQ20" s="129">
        <f t="shared" si="42"/>
        <v>-1</v>
      </c>
      <c r="AR20" s="123"/>
      <c r="AS20" s="6" t="str">
        <f t="shared" si="30"/>
        <v/>
      </c>
      <c r="AT20" s="6" t="str">
        <f t="shared" si="31"/>
        <v/>
      </c>
      <c r="AU20" s="6" t="str">
        <f t="shared" si="32"/>
        <v/>
      </c>
      <c r="AV20" s="6" t="str">
        <f t="shared" si="32"/>
        <v/>
      </c>
      <c r="AW20" s="6" t="str">
        <f t="shared" si="32"/>
        <v/>
      </c>
      <c r="AX20" s="6" t="str">
        <f t="shared" si="32"/>
        <v/>
      </c>
      <c r="AY20" s="6" t="str">
        <f t="shared" si="32"/>
        <v/>
      </c>
      <c r="AZ20" s="6" t="str">
        <f t="shared" si="32"/>
        <v/>
      </c>
      <c r="BA20" s="6" t="str">
        <f t="shared" si="32"/>
        <v/>
      </c>
      <c r="BB20" s="6" t="str">
        <f t="shared" si="32"/>
        <v/>
      </c>
      <c r="BC20" s="6" t="str">
        <f t="shared" si="32"/>
        <v/>
      </c>
      <c r="BD20" s="156"/>
      <c r="BE20" s="123" t="str" cm="1">
        <f t="array" ref="BE20">IF(AND(AI$14&lt;&gt;"", H20&lt;&gt;0), "'"&amp;BE$4&amp;ROW()&amp;"'"&amp;IF(SUMPRODUCT(--(BF20:$BM20&lt;&gt;""))&lt;&gt;0, ", ", ""), "")</f>
        <v/>
      </c>
      <c r="BF20" s="6" t="str" cm="1">
        <f t="array" ref="BF20">IF(AND(AJ$14&lt;&gt;"", I20&lt;&gt;0), "'"&amp;BF$4&amp;ROW()&amp;"'"&amp;IF(SUMPRODUCT(--(BG20:$BM20&lt;&gt;""))&lt;&gt;0, ", ", ""), "")</f>
        <v/>
      </c>
      <c r="BG20" s="6" t="str" cm="1">
        <f t="array" ref="BG20">IF(AND(AK$14&lt;&gt;"", J20&lt;&gt;0), "'"&amp;BG$4&amp;ROW()&amp;"'"&amp;IF(SUMPRODUCT(--(BH20:$BM20&lt;&gt;""))&lt;&gt;0, ", ", ""), "")</f>
        <v/>
      </c>
      <c r="BH20" s="6" t="str" cm="1">
        <f t="array" ref="BH20">IF(AND(AL$14&lt;&gt;"", K20&lt;&gt;0), "'"&amp;BH$4&amp;ROW()&amp;"'"&amp;IF(SUMPRODUCT(--(BI20:$BM20&lt;&gt;""))&lt;&gt;0, ", ", ""), "")</f>
        <v/>
      </c>
      <c r="BI20" s="6" t="str" cm="1">
        <f t="array" ref="BI20">IF(AND(AM$14&lt;&gt;"", L20&lt;&gt;0), "'"&amp;BI$4&amp;ROW()&amp;"'"&amp;IF(SUMPRODUCT(--(BJ20:$BM20&lt;&gt;""))&lt;&gt;0, ", ", ""), "")</f>
        <v/>
      </c>
      <c r="BJ20" s="6" t="str" cm="1">
        <f t="array" ref="BJ20">IF(AND(AN$14&lt;&gt;"", M20&lt;&gt;0), "'"&amp;BJ$4&amp;ROW()&amp;"'"&amp;IF(SUMPRODUCT(--(BK20:$BM20&lt;&gt;""))&lt;&gt;0, ", ", ""), "")</f>
        <v/>
      </c>
      <c r="BK20" s="6" t="str" cm="1">
        <f t="array" ref="BK20">IF(AND(AO$14&lt;&gt;"", N20&lt;&gt;0), "'"&amp;BK$4&amp;ROW()&amp;"'"&amp;IF(SUMPRODUCT(--(BL20:$BM20&lt;&gt;""))&lt;&gt;0, ", ", ""), "")</f>
        <v/>
      </c>
      <c r="BL20" s="6" t="str" cm="1">
        <f t="array" ref="BL20">IF(AND(AP$14&lt;&gt;"", O20&lt;&gt;0), "'"&amp;BL$4&amp;ROW()&amp;"'"&amp;IF(SUMPRODUCT(--(BM20:$BM20&lt;&gt;""))&lt;&gt;0, ", ", ""), "")</f>
        <v/>
      </c>
      <c r="BM20" s="6" t="str" cm="1">
        <f t="array" ref="BM20">IF(AND(AQ$14&lt;&gt;"", P20&lt;&gt;0), "'"&amp;BM$4&amp;ROW()&amp;"'"&amp;IF(SUMPRODUCT(--($BM20:BN20&lt;&gt;""))&lt;&gt;0, ", ", ""), "")</f>
        <v/>
      </c>
      <c r="BN20" s="155" cm="1">
        <f t="array" ref="BN20">SUMPRODUCT(--(BE20:BM20&lt;&gt;""))</f>
        <v>0</v>
      </c>
      <c r="BO20" s="156" t="str">
        <f t="shared" si="43"/>
        <v/>
      </c>
      <c r="BP20" s="123" t="str">
        <f t="shared" si="5"/>
        <v/>
      </c>
      <c r="BQ20" s="6" t="str">
        <f t="shared" si="6"/>
        <v/>
      </c>
      <c r="BR20" s="6" t="str">
        <f t="shared" si="7"/>
        <v/>
      </c>
      <c r="BS20" s="6" t="str">
        <f t="shared" si="8"/>
        <v/>
      </c>
      <c r="BT20" s="6" t="str">
        <f t="shared" si="9"/>
        <v/>
      </c>
      <c r="BU20" s="6" t="str">
        <f t="shared" si="10"/>
        <v/>
      </c>
      <c r="BV20" s="6" t="str">
        <f t="shared" si="11"/>
        <v/>
      </c>
      <c r="BW20" s="6" t="str">
        <f t="shared" si="12"/>
        <v/>
      </c>
      <c r="BX20" s="6" t="str">
        <f t="shared" si="13"/>
        <v/>
      </c>
      <c r="BY20" s="6" t="str">
        <f t="shared" si="14"/>
        <v/>
      </c>
      <c r="BZ20" s="6" t="str">
        <f t="shared" si="15"/>
        <v/>
      </c>
      <c r="CA20" s="6" t="str">
        <f t="shared" si="16"/>
        <v/>
      </c>
      <c r="CB20" s="123" t="str">
        <f t="shared" si="18"/>
        <v/>
      </c>
      <c r="CC20" s="6" t="str">
        <f t="shared" si="19"/>
        <v/>
      </c>
      <c r="CD20" s="60" t="str">
        <f t="shared" si="20"/>
        <v/>
      </c>
    </row>
    <row r="21" spans="1:82" ht="14.4" customHeight="1" x14ac:dyDescent="0.3">
      <c r="A21" s="110" t="str">
        <f t="shared" si="17"/>
        <v/>
      </c>
      <c r="B21" s="100"/>
      <c r="C21" s="70"/>
      <c r="D21" s="27" t="s">
        <v>616</v>
      </c>
      <c r="E21" s="27"/>
      <c r="F21" s="97"/>
      <c r="G21" s="78">
        <f t="shared" si="28"/>
        <v>0</v>
      </c>
      <c r="H21" s="97"/>
      <c r="I21" s="97"/>
      <c r="J21" s="97"/>
      <c r="K21" s="97"/>
      <c r="L21" s="97"/>
      <c r="M21" s="97"/>
      <c r="N21" s="97"/>
      <c r="O21" s="97"/>
      <c r="P21" s="97"/>
      <c r="Q21" s="6"/>
      <c r="R21" s="122"/>
      <c r="S21" s="6"/>
      <c r="T21" s="123"/>
      <c r="U21" s="6" t="s">
        <v>650</v>
      </c>
      <c r="V21" s="6"/>
      <c r="W21" s="6" t="s">
        <v>698</v>
      </c>
      <c r="X21" s="6" t="s">
        <v>698</v>
      </c>
      <c r="Y21" s="6" t="s">
        <v>698</v>
      </c>
      <c r="Z21" s="6" t="s">
        <v>698</v>
      </c>
      <c r="AA21" s="6" t="s">
        <v>698</v>
      </c>
      <c r="AB21" s="6" t="s">
        <v>698</v>
      </c>
      <c r="AC21" s="6" t="s">
        <v>698</v>
      </c>
      <c r="AD21" s="6" t="s">
        <v>698</v>
      </c>
      <c r="AE21" s="6" t="s">
        <v>698</v>
      </c>
      <c r="AF21" s="123"/>
      <c r="AG21" s="6">
        <f t="shared" si="33"/>
        <v>-1</v>
      </c>
      <c r="AH21" s="6"/>
      <c r="AI21" s="6">
        <f t="shared" si="34"/>
        <v>-1</v>
      </c>
      <c r="AJ21" s="6">
        <f t="shared" si="35"/>
        <v>-1</v>
      </c>
      <c r="AK21" s="6">
        <f t="shared" si="36"/>
        <v>-1</v>
      </c>
      <c r="AL21" s="6">
        <f t="shared" si="37"/>
        <v>-1</v>
      </c>
      <c r="AM21" s="6">
        <f t="shared" si="38"/>
        <v>-1</v>
      </c>
      <c r="AN21" s="6">
        <f t="shared" si="39"/>
        <v>-1</v>
      </c>
      <c r="AO21" s="6">
        <f t="shared" si="40"/>
        <v>-1</v>
      </c>
      <c r="AP21" s="6">
        <f t="shared" si="41"/>
        <v>-1</v>
      </c>
      <c r="AQ21" s="129">
        <f t="shared" si="42"/>
        <v>-1</v>
      </c>
      <c r="AR21" s="123"/>
      <c r="AS21" s="6" t="str">
        <f t="shared" si="30"/>
        <v/>
      </c>
      <c r="AT21" s="6" t="str">
        <f t="shared" si="31"/>
        <v/>
      </c>
      <c r="AU21" s="6" t="str">
        <f t="shared" si="32"/>
        <v/>
      </c>
      <c r="AV21" s="6" t="str">
        <f t="shared" si="32"/>
        <v/>
      </c>
      <c r="AW21" s="6" t="str">
        <f t="shared" si="32"/>
        <v/>
      </c>
      <c r="AX21" s="6" t="str">
        <f t="shared" si="32"/>
        <v/>
      </c>
      <c r="AY21" s="6" t="str">
        <f t="shared" si="32"/>
        <v/>
      </c>
      <c r="AZ21" s="6" t="str">
        <f t="shared" si="32"/>
        <v/>
      </c>
      <c r="BA21" s="6" t="str">
        <f t="shared" si="32"/>
        <v/>
      </c>
      <c r="BB21" s="6" t="str">
        <f t="shared" si="32"/>
        <v/>
      </c>
      <c r="BC21" s="6" t="str">
        <f t="shared" si="32"/>
        <v/>
      </c>
      <c r="BD21" s="156"/>
      <c r="BE21" s="123" t="str" cm="1">
        <f t="array" ref="BE21">IF(AND(AI$14&lt;&gt;"", H21&lt;&gt;0), "'"&amp;BE$4&amp;ROW()&amp;"'"&amp;IF(SUMPRODUCT(--(BF21:$BM21&lt;&gt;""))&lt;&gt;0, ", ", ""), "")</f>
        <v/>
      </c>
      <c r="BF21" s="6" t="str" cm="1">
        <f t="array" ref="BF21">IF(AND(AJ$14&lt;&gt;"", I21&lt;&gt;0), "'"&amp;BF$4&amp;ROW()&amp;"'"&amp;IF(SUMPRODUCT(--(BG21:$BM21&lt;&gt;""))&lt;&gt;0, ", ", ""), "")</f>
        <v/>
      </c>
      <c r="BG21" s="6" t="str" cm="1">
        <f t="array" ref="BG21">IF(AND(AK$14&lt;&gt;"", J21&lt;&gt;0), "'"&amp;BG$4&amp;ROW()&amp;"'"&amp;IF(SUMPRODUCT(--(BH21:$BM21&lt;&gt;""))&lt;&gt;0, ", ", ""), "")</f>
        <v/>
      </c>
      <c r="BH21" s="6" t="str" cm="1">
        <f t="array" ref="BH21">IF(AND(AL$14&lt;&gt;"", K21&lt;&gt;0), "'"&amp;BH$4&amp;ROW()&amp;"'"&amp;IF(SUMPRODUCT(--(BI21:$BM21&lt;&gt;""))&lt;&gt;0, ", ", ""), "")</f>
        <v/>
      </c>
      <c r="BI21" s="6" t="str" cm="1">
        <f t="array" ref="BI21">IF(AND(AM$14&lt;&gt;"", L21&lt;&gt;0), "'"&amp;BI$4&amp;ROW()&amp;"'"&amp;IF(SUMPRODUCT(--(BJ21:$BM21&lt;&gt;""))&lt;&gt;0, ", ", ""), "")</f>
        <v/>
      </c>
      <c r="BJ21" s="6" t="str" cm="1">
        <f t="array" ref="BJ21">IF(AND(AN$14&lt;&gt;"", M21&lt;&gt;0), "'"&amp;BJ$4&amp;ROW()&amp;"'"&amp;IF(SUMPRODUCT(--(BK21:$BM21&lt;&gt;""))&lt;&gt;0, ", ", ""), "")</f>
        <v/>
      </c>
      <c r="BK21" s="6" t="str" cm="1">
        <f t="array" ref="BK21">IF(AND(AO$14&lt;&gt;"", N21&lt;&gt;0), "'"&amp;BK$4&amp;ROW()&amp;"'"&amp;IF(SUMPRODUCT(--(BL21:$BM21&lt;&gt;""))&lt;&gt;0, ", ", ""), "")</f>
        <v/>
      </c>
      <c r="BL21" s="6" t="str" cm="1">
        <f t="array" ref="BL21">IF(AND(AP$14&lt;&gt;"", O21&lt;&gt;0), "'"&amp;BL$4&amp;ROW()&amp;"'"&amp;IF(SUMPRODUCT(--(BM21:$BM21&lt;&gt;""))&lt;&gt;0, ", ", ""), "")</f>
        <v/>
      </c>
      <c r="BM21" s="6" t="str" cm="1">
        <f t="array" ref="BM21">IF(AND(AQ$14&lt;&gt;"", P21&lt;&gt;0), "'"&amp;BM$4&amp;ROW()&amp;"'"&amp;IF(SUMPRODUCT(--($BM21:BN21&lt;&gt;""))&lt;&gt;0, ", ", ""), "")</f>
        <v/>
      </c>
      <c r="BN21" s="155" cm="1">
        <f t="array" ref="BN21">SUMPRODUCT(--(BE21:BM21&lt;&gt;""))</f>
        <v>0</v>
      </c>
      <c r="BO21" s="156" t="str">
        <f t="shared" si="43"/>
        <v/>
      </c>
      <c r="BP21" s="123" t="str">
        <f t="shared" si="5"/>
        <v/>
      </c>
      <c r="BQ21" s="6" t="str">
        <f t="shared" si="6"/>
        <v/>
      </c>
      <c r="BR21" s="6" t="str">
        <f t="shared" si="7"/>
        <v/>
      </c>
      <c r="BS21" s="6" t="str">
        <f t="shared" si="8"/>
        <v/>
      </c>
      <c r="BT21" s="6" t="str">
        <f t="shared" si="9"/>
        <v/>
      </c>
      <c r="BU21" s="6" t="str">
        <f t="shared" si="10"/>
        <v/>
      </c>
      <c r="BV21" s="6" t="str">
        <f t="shared" si="11"/>
        <v/>
      </c>
      <c r="BW21" s="6" t="str">
        <f t="shared" si="12"/>
        <v/>
      </c>
      <c r="BX21" s="6" t="str">
        <f t="shared" si="13"/>
        <v/>
      </c>
      <c r="BY21" s="6" t="str">
        <f t="shared" si="14"/>
        <v/>
      </c>
      <c r="BZ21" s="6" t="str">
        <f t="shared" si="15"/>
        <v/>
      </c>
      <c r="CA21" s="6" t="str">
        <f t="shared" si="16"/>
        <v/>
      </c>
      <c r="CB21" s="123" t="str">
        <f t="shared" si="18"/>
        <v/>
      </c>
      <c r="CC21" s="6" t="str">
        <f t="shared" si="19"/>
        <v/>
      </c>
      <c r="CD21" s="60" t="str">
        <f t="shared" si="20"/>
        <v/>
      </c>
    </row>
    <row r="22" spans="1:82" ht="14.4" customHeight="1" x14ac:dyDescent="0.3">
      <c r="A22" s="110" t="str">
        <f t="shared" si="17"/>
        <v/>
      </c>
      <c r="B22" s="100"/>
      <c r="C22" s="70"/>
      <c r="D22" s="27" t="s">
        <v>70</v>
      </c>
      <c r="E22" s="27"/>
      <c r="F22" s="97"/>
      <c r="G22" s="78">
        <f t="shared" si="28"/>
        <v>0</v>
      </c>
      <c r="H22" s="97"/>
      <c r="I22" s="97"/>
      <c r="J22" s="97"/>
      <c r="K22" s="97"/>
      <c r="L22" s="97"/>
      <c r="M22" s="97"/>
      <c r="N22" s="97"/>
      <c r="O22" s="97"/>
      <c r="P22" s="97"/>
      <c r="Q22" s="6"/>
      <c r="R22" s="122"/>
      <c r="S22" s="6"/>
      <c r="T22" s="123"/>
      <c r="U22" s="6" t="s">
        <v>650</v>
      </c>
      <c r="V22" s="6"/>
      <c r="W22" s="6" t="s">
        <v>698</v>
      </c>
      <c r="X22" s="6" t="s">
        <v>698</v>
      </c>
      <c r="Y22" s="6" t="s">
        <v>698</v>
      </c>
      <c r="Z22" s="6" t="s">
        <v>698</v>
      </c>
      <c r="AA22" s="6" t="s">
        <v>698</v>
      </c>
      <c r="AB22" s="6" t="s">
        <v>698</v>
      </c>
      <c r="AC22" s="6" t="s">
        <v>698</v>
      </c>
      <c r="AD22" s="6" t="s">
        <v>698</v>
      </c>
      <c r="AE22" s="6" t="s">
        <v>698</v>
      </c>
      <c r="AF22" s="123"/>
      <c r="AG22" s="6">
        <f t="shared" si="33"/>
        <v>-1</v>
      </c>
      <c r="AH22" s="6"/>
      <c r="AI22" s="6">
        <f t="shared" si="34"/>
        <v>-1</v>
      </c>
      <c r="AJ22" s="6">
        <f t="shared" si="35"/>
        <v>-1</v>
      </c>
      <c r="AK22" s="6">
        <f t="shared" si="36"/>
        <v>-1</v>
      </c>
      <c r="AL22" s="6">
        <f t="shared" si="37"/>
        <v>-1</v>
      </c>
      <c r="AM22" s="6">
        <f t="shared" si="38"/>
        <v>-1</v>
      </c>
      <c r="AN22" s="6">
        <f t="shared" si="39"/>
        <v>-1</v>
      </c>
      <c r="AO22" s="6">
        <f t="shared" si="40"/>
        <v>-1</v>
      </c>
      <c r="AP22" s="6">
        <f t="shared" si="41"/>
        <v>-1</v>
      </c>
      <c r="AQ22" s="129">
        <f t="shared" si="42"/>
        <v>-1</v>
      </c>
      <c r="AR22" s="123"/>
      <c r="AS22" s="6" t="str">
        <f t="shared" si="30"/>
        <v/>
      </c>
      <c r="AT22" s="6" t="str">
        <f t="shared" si="31"/>
        <v/>
      </c>
      <c r="AU22" s="6" t="str">
        <f t="shared" si="32"/>
        <v/>
      </c>
      <c r="AV22" s="6" t="str">
        <f t="shared" si="32"/>
        <v/>
      </c>
      <c r="AW22" s="6" t="str">
        <f t="shared" si="32"/>
        <v/>
      </c>
      <c r="AX22" s="6" t="str">
        <f t="shared" si="32"/>
        <v/>
      </c>
      <c r="AY22" s="6" t="str">
        <f t="shared" si="32"/>
        <v/>
      </c>
      <c r="AZ22" s="6" t="str">
        <f t="shared" si="32"/>
        <v/>
      </c>
      <c r="BA22" s="6" t="str">
        <f t="shared" si="32"/>
        <v/>
      </c>
      <c r="BB22" s="6" t="str">
        <f t="shared" si="32"/>
        <v/>
      </c>
      <c r="BC22" s="6" t="str">
        <f t="shared" si="32"/>
        <v/>
      </c>
      <c r="BD22" s="156"/>
      <c r="BE22" s="123" t="str" cm="1">
        <f t="array" ref="BE22">IF(AND(AI$14&lt;&gt;"", H22&lt;&gt;0), "'"&amp;BE$4&amp;ROW()&amp;"'"&amp;IF(SUMPRODUCT(--(BF22:$BM22&lt;&gt;""))&lt;&gt;0, ", ", ""), "")</f>
        <v/>
      </c>
      <c r="BF22" s="6" t="str" cm="1">
        <f t="array" ref="BF22">IF(AND(AJ$14&lt;&gt;"", I22&lt;&gt;0), "'"&amp;BF$4&amp;ROW()&amp;"'"&amp;IF(SUMPRODUCT(--(BG22:$BM22&lt;&gt;""))&lt;&gt;0, ", ", ""), "")</f>
        <v/>
      </c>
      <c r="BG22" s="6" t="str" cm="1">
        <f t="array" ref="BG22">IF(AND(AK$14&lt;&gt;"", J22&lt;&gt;0), "'"&amp;BG$4&amp;ROW()&amp;"'"&amp;IF(SUMPRODUCT(--(BH22:$BM22&lt;&gt;""))&lt;&gt;0, ", ", ""), "")</f>
        <v/>
      </c>
      <c r="BH22" s="6" t="str" cm="1">
        <f t="array" ref="BH22">IF(AND(AL$14&lt;&gt;"", K22&lt;&gt;0), "'"&amp;BH$4&amp;ROW()&amp;"'"&amp;IF(SUMPRODUCT(--(BI22:$BM22&lt;&gt;""))&lt;&gt;0, ", ", ""), "")</f>
        <v/>
      </c>
      <c r="BI22" s="6" t="str" cm="1">
        <f t="array" ref="BI22">IF(AND(AM$14&lt;&gt;"", L22&lt;&gt;0), "'"&amp;BI$4&amp;ROW()&amp;"'"&amp;IF(SUMPRODUCT(--(BJ22:$BM22&lt;&gt;""))&lt;&gt;0, ", ", ""), "")</f>
        <v/>
      </c>
      <c r="BJ22" s="6" t="str" cm="1">
        <f t="array" ref="BJ22">IF(AND(AN$14&lt;&gt;"", M22&lt;&gt;0), "'"&amp;BJ$4&amp;ROW()&amp;"'"&amp;IF(SUMPRODUCT(--(BK22:$BM22&lt;&gt;""))&lt;&gt;0, ", ", ""), "")</f>
        <v/>
      </c>
      <c r="BK22" s="6" t="str" cm="1">
        <f t="array" ref="BK22">IF(AND(AO$14&lt;&gt;"", N22&lt;&gt;0), "'"&amp;BK$4&amp;ROW()&amp;"'"&amp;IF(SUMPRODUCT(--(BL22:$BM22&lt;&gt;""))&lt;&gt;0, ", ", ""), "")</f>
        <v/>
      </c>
      <c r="BL22" s="6" t="str" cm="1">
        <f t="array" ref="BL22">IF(AND(AP$14&lt;&gt;"", O22&lt;&gt;0), "'"&amp;BL$4&amp;ROW()&amp;"'"&amp;IF(SUMPRODUCT(--(BM22:$BM22&lt;&gt;""))&lt;&gt;0, ", ", ""), "")</f>
        <v/>
      </c>
      <c r="BM22" s="6" t="str" cm="1">
        <f t="array" ref="BM22">IF(AND(AQ$14&lt;&gt;"", P22&lt;&gt;0), "'"&amp;BM$4&amp;ROW()&amp;"'"&amp;IF(SUMPRODUCT(--($BM22:BN22&lt;&gt;""))&lt;&gt;0, ", ", ""), "")</f>
        <v/>
      </c>
      <c r="BN22" s="155" cm="1">
        <f t="array" ref="BN22">SUMPRODUCT(--(BE22:BM22&lt;&gt;""))</f>
        <v>0</v>
      </c>
      <c r="BO22" s="156" t="str">
        <f t="shared" si="43"/>
        <v/>
      </c>
      <c r="BP22" s="123" t="str">
        <f t="shared" si="5"/>
        <v/>
      </c>
      <c r="BQ22" s="6" t="str">
        <f t="shared" si="6"/>
        <v/>
      </c>
      <c r="BR22" s="6" t="str">
        <f t="shared" si="7"/>
        <v/>
      </c>
      <c r="BS22" s="6" t="str">
        <f t="shared" si="8"/>
        <v/>
      </c>
      <c r="BT22" s="6" t="str">
        <f t="shared" si="9"/>
        <v/>
      </c>
      <c r="BU22" s="6" t="str">
        <f t="shared" si="10"/>
        <v/>
      </c>
      <c r="BV22" s="6" t="str">
        <f t="shared" si="11"/>
        <v/>
      </c>
      <c r="BW22" s="6" t="str">
        <f t="shared" si="12"/>
        <v/>
      </c>
      <c r="BX22" s="6" t="str">
        <f t="shared" si="13"/>
        <v/>
      </c>
      <c r="BY22" s="6" t="str">
        <f t="shared" si="14"/>
        <v/>
      </c>
      <c r="BZ22" s="6" t="str">
        <f t="shared" si="15"/>
        <v/>
      </c>
      <c r="CA22" s="6" t="str">
        <f t="shared" si="16"/>
        <v/>
      </c>
      <c r="CB22" s="123" t="str">
        <f t="shared" si="18"/>
        <v/>
      </c>
      <c r="CC22" s="6" t="str">
        <f t="shared" si="19"/>
        <v/>
      </c>
      <c r="CD22" s="60" t="str">
        <f t="shared" si="20"/>
        <v/>
      </c>
    </row>
    <row r="23" spans="1:82" ht="14.4" customHeight="1" x14ac:dyDescent="0.3">
      <c r="A23" s="110" t="str">
        <f t="shared" si="17"/>
        <v/>
      </c>
      <c r="B23" s="100"/>
      <c r="C23" s="70"/>
      <c r="D23" s="27" t="s">
        <v>74</v>
      </c>
      <c r="E23" s="27"/>
      <c r="F23" s="97"/>
      <c r="G23" s="78">
        <f t="shared" si="28"/>
        <v>0</v>
      </c>
      <c r="H23" s="97"/>
      <c r="I23" s="97"/>
      <c r="J23" s="97"/>
      <c r="K23" s="97"/>
      <c r="L23" s="97"/>
      <c r="M23" s="97"/>
      <c r="N23" s="97"/>
      <c r="O23" s="97"/>
      <c r="P23" s="97"/>
      <c r="Q23" s="6"/>
      <c r="R23" s="122"/>
      <c r="S23" s="6"/>
      <c r="T23" s="123"/>
      <c r="U23" s="6" t="s">
        <v>650</v>
      </c>
      <c r="V23" s="6"/>
      <c r="W23" s="6" t="s">
        <v>698</v>
      </c>
      <c r="X23" s="6" t="s">
        <v>698</v>
      </c>
      <c r="Y23" s="6" t="s">
        <v>698</v>
      </c>
      <c r="Z23" s="6" t="s">
        <v>698</v>
      </c>
      <c r="AA23" s="6" t="s">
        <v>698</v>
      </c>
      <c r="AB23" s="6" t="s">
        <v>698</v>
      </c>
      <c r="AC23" s="6" t="s">
        <v>698</v>
      </c>
      <c r="AD23" s="6" t="s">
        <v>698</v>
      </c>
      <c r="AE23" s="6" t="s">
        <v>698</v>
      </c>
      <c r="AF23" s="123"/>
      <c r="AG23" s="6">
        <f t="shared" si="33"/>
        <v>-1</v>
      </c>
      <c r="AH23" s="6"/>
      <c r="AI23" s="6">
        <f t="shared" si="34"/>
        <v>-1</v>
      </c>
      <c r="AJ23" s="6">
        <f t="shared" si="35"/>
        <v>-1</v>
      </c>
      <c r="AK23" s="6">
        <f t="shared" si="36"/>
        <v>-1</v>
      </c>
      <c r="AL23" s="6">
        <f t="shared" si="37"/>
        <v>-1</v>
      </c>
      <c r="AM23" s="6">
        <f t="shared" si="38"/>
        <v>-1</v>
      </c>
      <c r="AN23" s="6">
        <f t="shared" si="39"/>
        <v>-1</v>
      </c>
      <c r="AO23" s="6">
        <f t="shared" si="40"/>
        <v>-1</v>
      </c>
      <c r="AP23" s="6">
        <f t="shared" si="41"/>
        <v>-1</v>
      </c>
      <c r="AQ23" s="129">
        <f t="shared" si="42"/>
        <v>-1</v>
      </c>
      <c r="AR23" s="123"/>
      <c r="AS23" s="6" t="str">
        <f t="shared" si="30"/>
        <v/>
      </c>
      <c r="AT23" s="6" t="str">
        <f t="shared" si="31"/>
        <v/>
      </c>
      <c r="AU23" s="6" t="str">
        <f t="shared" si="32"/>
        <v/>
      </c>
      <c r="AV23" s="6" t="str">
        <f t="shared" si="32"/>
        <v/>
      </c>
      <c r="AW23" s="6" t="str">
        <f t="shared" si="32"/>
        <v/>
      </c>
      <c r="AX23" s="6" t="str">
        <f t="shared" si="32"/>
        <v/>
      </c>
      <c r="AY23" s="6" t="str">
        <f t="shared" si="32"/>
        <v/>
      </c>
      <c r="AZ23" s="6" t="str">
        <f t="shared" si="32"/>
        <v/>
      </c>
      <c r="BA23" s="6" t="str">
        <f t="shared" si="32"/>
        <v/>
      </c>
      <c r="BB23" s="6" t="str">
        <f t="shared" si="32"/>
        <v/>
      </c>
      <c r="BC23" s="6" t="str">
        <f t="shared" si="32"/>
        <v/>
      </c>
      <c r="BD23" s="156"/>
      <c r="BE23" s="123" t="str" cm="1">
        <f t="array" ref="BE23">IF(AND(AI$14&lt;&gt;"", H23&lt;&gt;0), "'"&amp;BE$4&amp;ROW()&amp;"'"&amp;IF(SUMPRODUCT(--(BF23:$BM23&lt;&gt;""))&lt;&gt;0, ", ", ""), "")</f>
        <v/>
      </c>
      <c r="BF23" s="6" t="str" cm="1">
        <f t="array" ref="BF23">IF(AND(AJ$14&lt;&gt;"", I23&lt;&gt;0), "'"&amp;BF$4&amp;ROW()&amp;"'"&amp;IF(SUMPRODUCT(--(BG23:$BM23&lt;&gt;""))&lt;&gt;0, ", ", ""), "")</f>
        <v/>
      </c>
      <c r="BG23" s="6" t="str" cm="1">
        <f t="array" ref="BG23">IF(AND(AK$14&lt;&gt;"", J23&lt;&gt;0), "'"&amp;BG$4&amp;ROW()&amp;"'"&amp;IF(SUMPRODUCT(--(BH23:$BM23&lt;&gt;""))&lt;&gt;0, ", ", ""), "")</f>
        <v/>
      </c>
      <c r="BH23" s="6" t="str" cm="1">
        <f t="array" ref="BH23">IF(AND(AL$14&lt;&gt;"", K23&lt;&gt;0), "'"&amp;BH$4&amp;ROW()&amp;"'"&amp;IF(SUMPRODUCT(--(BI23:$BM23&lt;&gt;""))&lt;&gt;0, ", ", ""), "")</f>
        <v/>
      </c>
      <c r="BI23" s="6" t="str" cm="1">
        <f t="array" ref="BI23">IF(AND(AM$14&lt;&gt;"", L23&lt;&gt;0), "'"&amp;BI$4&amp;ROW()&amp;"'"&amp;IF(SUMPRODUCT(--(BJ23:$BM23&lt;&gt;""))&lt;&gt;0, ", ", ""), "")</f>
        <v/>
      </c>
      <c r="BJ23" s="6" t="str" cm="1">
        <f t="array" ref="BJ23">IF(AND(AN$14&lt;&gt;"", M23&lt;&gt;0), "'"&amp;BJ$4&amp;ROW()&amp;"'"&amp;IF(SUMPRODUCT(--(BK23:$BM23&lt;&gt;""))&lt;&gt;0, ", ", ""), "")</f>
        <v/>
      </c>
      <c r="BK23" s="6" t="str" cm="1">
        <f t="array" ref="BK23">IF(AND(AO$14&lt;&gt;"", N23&lt;&gt;0), "'"&amp;BK$4&amp;ROW()&amp;"'"&amp;IF(SUMPRODUCT(--(BL23:$BM23&lt;&gt;""))&lt;&gt;0, ", ", ""), "")</f>
        <v/>
      </c>
      <c r="BL23" s="6" t="str" cm="1">
        <f t="array" ref="BL23">IF(AND(AP$14&lt;&gt;"", O23&lt;&gt;0), "'"&amp;BL$4&amp;ROW()&amp;"'"&amp;IF(SUMPRODUCT(--(BM23:$BM23&lt;&gt;""))&lt;&gt;0, ", ", ""), "")</f>
        <v/>
      </c>
      <c r="BM23" s="6" t="str" cm="1">
        <f t="array" ref="BM23">IF(AND(AQ$14&lt;&gt;"", P23&lt;&gt;0), "'"&amp;BM$4&amp;ROW()&amp;"'"&amp;IF(SUMPRODUCT(--($BM23:BN23&lt;&gt;""))&lt;&gt;0, ", ", ""), "")</f>
        <v/>
      </c>
      <c r="BN23" s="155" cm="1">
        <f t="array" ref="BN23">SUMPRODUCT(--(BE23:BM23&lt;&gt;""))</f>
        <v>0</v>
      </c>
      <c r="BO23" s="156" t="str">
        <f t="shared" si="43"/>
        <v/>
      </c>
      <c r="BP23" s="123" t="str">
        <f t="shared" si="5"/>
        <v/>
      </c>
      <c r="BQ23" s="6" t="str">
        <f t="shared" si="6"/>
        <v/>
      </c>
      <c r="BR23" s="6" t="str">
        <f t="shared" si="7"/>
        <v/>
      </c>
      <c r="BS23" s="6" t="str">
        <f t="shared" si="8"/>
        <v/>
      </c>
      <c r="BT23" s="6" t="str">
        <f t="shared" si="9"/>
        <v/>
      </c>
      <c r="BU23" s="6" t="str">
        <f t="shared" si="10"/>
        <v/>
      </c>
      <c r="BV23" s="6" t="str">
        <f t="shared" si="11"/>
        <v/>
      </c>
      <c r="BW23" s="6" t="str">
        <f t="shared" si="12"/>
        <v/>
      </c>
      <c r="BX23" s="6" t="str">
        <f t="shared" si="13"/>
        <v/>
      </c>
      <c r="BY23" s="6" t="str">
        <f t="shared" si="14"/>
        <v/>
      </c>
      <c r="BZ23" s="6" t="str">
        <f t="shared" si="15"/>
        <v/>
      </c>
      <c r="CA23" s="6" t="str">
        <f t="shared" si="16"/>
        <v/>
      </c>
      <c r="CB23" s="123" t="str">
        <f t="shared" si="18"/>
        <v/>
      </c>
      <c r="CC23" s="6" t="str">
        <f t="shared" si="19"/>
        <v/>
      </c>
      <c r="CD23" s="60" t="str">
        <f t="shared" si="20"/>
        <v/>
      </c>
    </row>
    <row r="24" spans="1:82" ht="14.4" customHeight="1" x14ac:dyDescent="0.3">
      <c r="A24" s="110" t="str">
        <f t="shared" si="17"/>
        <v/>
      </c>
      <c r="B24" s="100"/>
      <c r="C24" s="70"/>
      <c r="D24" s="27" t="s">
        <v>86</v>
      </c>
      <c r="E24" s="27"/>
      <c r="F24" s="97"/>
      <c r="G24" s="78">
        <f t="shared" si="28"/>
        <v>0</v>
      </c>
      <c r="H24" s="97"/>
      <c r="I24" s="97"/>
      <c r="J24" s="97"/>
      <c r="K24" s="97"/>
      <c r="L24" s="97"/>
      <c r="M24" s="97"/>
      <c r="N24" s="97"/>
      <c r="O24" s="97"/>
      <c r="P24" s="97"/>
      <c r="Q24" s="6"/>
      <c r="R24" s="122"/>
      <c r="S24" s="6"/>
      <c r="T24" s="123"/>
      <c r="U24" s="6" t="s">
        <v>650</v>
      </c>
      <c r="V24" s="6"/>
      <c r="W24" s="6" t="s">
        <v>698</v>
      </c>
      <c r="X24" s="6" t="s">
        <v>698</v>
      </c>
      <c r="Y24" s="6" t="s">
        <v>698</v>
      </c>
      <c r="Z24" s="6" t="s">
        <v>698</v>
      </c>
      <c r="AA24" s="6" t="s">
        <v>698</v>
      </c>
      <c r="AB24" s="6" t="s">
        <v>698</v>
      </c>
      <c r="AC24" s="6" t="s">
        <v>698</v>
      </c>
      <c r="AD24" s="6" t="s">
        <v>698</v>
      </c>
      <c r="AE24" s="6" t="s">
        <v>698</v>
      </c>
      <c r="AF24" s="123"/>
      <c r="AG24" s="6">
        <f t="shared" si="33"/>
        <v>-1</v>
      </c>
      <c r="AH24" s="6"/>
      <c r="AI24" s="6">
        <f t="shared" si="34"/>
        <v>-1</v>
      </c>
      <c r="AJ24" s="6">
        <f t="shared" si="35"/>
        <v>-1</v>
      </c>
      <c r="AK24" s="6">
        <f t="shared" si="36"/>
        <v>-1</v>
      </c>
      <c r="AL24" s="6">
        <f t="shared" si="37"/>
        <v>-1</v>
      </c>
      <c r="AM24" s="6">
        <f t="shared" si="38"/>
        <v>-1</v>
      </c>
      <c r="AN24" s="6">
        <f t="shared" si="39"/>
        <v>-1</v>
      </c>
      <c r="AO24" s="6">
        <f t="shared" si="40"/>
        <v>-1</v>
      </c>
      <c r="AP24" s="6">
        <f t="shared" si="41"/>
        <v>-1</v>
      </c>
      <c r="AQ24" s="129">
        <f t="shared" si="42"/>
        <v>-1</v>
      </c>
      <c r="AR24" s="123"/>
      <c r="AS24" s="6" t="str">
        <f t="shared" si="30"/>
        <v/>
      </c>
      <c r="AT24" s="6" t="str">
        <f t="shared" si="31"/>
        <v/>
      </c>
      <c r="AU24" s="6" t="str">
        <f t="shared" si="32"/>
        <v/>
      </c>
      <c r="AV24" s="6" t="str">
        <f t="shared" si="32"/>
        <v/>
      </c>
      <c r="AW24" s="6" t="str">
        <f t="shared" si="32"/>
        <v/>
      </c>
      <c r="AX24" s="6" t="str">
        <f t="shared" si="32"/>
        <v/>
      </c>
      <c r="AY24" s="6" t="str">
        <f t="shared" si="32"/>
        <v/>
      </c>
      <c r="AZ24" s="6" t="str">
        <f t="shared" si="32"/>
        <v/>
      </c>
      <c r="BA24" s="6" t="str">
        <f t="shared" si="32"/>
        <v/>
      </c>
      <c r="BB24" s="6" t="str">
        <f t="shared" si="32"/>
        <v/>
      </c>
      <c r="BC24" s="6" t="str">
        <f t="shared" si="32"/>
        <v/>
      </c>
      <c r="BD24" s="156"/>
      <c r="BE24" s="123" t="str" cm="1">
        <f t="array" ref="BE24">IF(AND(AI$14&lt;&gt;"", H24&lt;&gt;0), "'"&amp;BE$4&amp;ROW()&amp;"'"&amp;IF(SUMPRODUCT(--(BF24:$BM24&lt;&gt;""))&lt;&gt;0, ", ", ""), "")</f>
        <v/>
      </c>
      <c r="BF24" s="6" t="str" cm="1">
        <f t="array" ref="BF24">IF(AND(AJ$14&lt;&gt;"", I24&lt;&gt;0), "'"&amp;BF$4&amp;ROW()&amp;"'"&amp;IF(SUMPRODUCT(--(BG24:$BM24&lt;&gt;""))&lt;&gt;0, ", ", ""), "")</f>
        <v/>
      </c>
      <c r="BG24" s="6" t="str" cm="1">
        <f t="array" ref="BG24">IF(AND(AK$14&lt;&gt;"", J24&lt;&gt;0), "'"&amp;BG$4&amp;ROW()&amp;"'"&amp;IF(SUMPRODUCT(--(BH24:$BM24&lt;&gt;""))&lt;&gt;0, ", ", ""), "")</f>
        <v/>
      </c>
      <c r="BH24" s="6" t="str" cm="1">
        <f t="array" ref="BH24">IF(AND(AL$14&lt;&gt;"", K24&lt;&gt;0), "'"&amp;BH$4&amp;ROW()&amp;"'"&amp;IF(SUMPRODUCT(--(BI24:$BM24&lt;&gt;""))&lt;&gt;0, ", ", ""), "")</f>
        <v/>
      </c>
      <c r="BI24" s="6" t="str" cm="1">
        <f t="array" ref="BI24">IF(AND(AM$14&lt;&gt;"", L24&lt;&gt;0), "'"&amp;BI$4&amp;ROW()&amp;"'"&amp;IF(SUMPRODUCT(--(BJ24:$BM24&lt;&gt;""))&lt;&gt;0, ", ", ""), "")</f>
        <v/>
      </c>
      <c r="BJ24" s="6" t="str" cm="1">
        <f t="array" ref="BJ24">IF(AND(AN$14&lt;&gt;"", M24&lt;&gt;0), "'"&amp;BJ$4&amp;ROW()&amp;"'"&amp;IF(SUMPRODUCT(--(BK24:$BM24&lt;&gt;""))&lt;&gt;0, ", ", ""), "")</f>
        <v/>
      </c>
      <c r="BK24" s="6" t="str" cm="1">
        <f t="array" ref="BK24">IF(AND(AO$14&lt;&gt;"", N24&lt;&gt;0), "'"&amp;BK$4&amp;ROW()&amp;"'"&amp;IF(SUMPRODUCT(--(BL24:$BM24&lt;&gt;""))&lt;&gt;0, ", ", ""), "")</f>
        <v/>
      </c>
      <c r="BL24" s="6" t="str" cm="1">
        <f t="array" ref="BL24">IF(AND(AP$14&lt;&gt;"", O24&lt;&gt;0), "'"&amp;BL$4&amp;ROW()&amp;"'"&amp;IF(SUMPRODUCT(--(BM24:$BM24&lt;&gt;""))&lt;&gt;0, ", ", ""), "")</f>
        <v/>
      </c>
      <c r="BM24" s="6" t="str" cm="1">
        <f t="array" ref="BM24">IF(AND(AQ$14&lt;&gt;"", P24&lt;&gt;0), "'"&amp;BM$4&amp;ROW()&amp;"'"&amp;IF(SUMPRODUCT(--($BM24:BN24&lt;&gt;""))&lt;&gt;0, ", ", ""), "")</f>
        <v/>
      </c>
      <c r="BN24" s="155" cm="1">
        <f t="array" ref="BN24">SUMPRODUCT(--(BE24:BM24&lt;&gt;""))</f>
        <v>0</v>
      </c>
      <c r="BO24" s="156" t="str">
        <f t="shared" si="43"/>
        <v/>
      </c>
      <c r="BP24" s="123" t="str">
        <f t="shared" si="5"/>
        <v/>
      </c>
      <c r="BQ24" s="6" t="str">
        <f t="shared" si="6"/>
        <v/>
      </c>
      <c r="BR24" s="6" t="str">
        <f t="shared" si="7"/>
        <v/>
      </c>
      <c r="BS24" s="6" t="str">
        <f t="shared" si="8"/>
        <v/>
      </c>
      <c r="BT24" s="6" t="str">
        <f t="shared" si="9"/>
        <v/>
      </c>
      <c r="BU24" s="6" t="str">
        <f t="shared" si="10"/>
        <v/>
      </c>
      <c r="BV24" s="6" t="str">
        <f t="shared" si="11"/>
        <v/>
      </c>
      <c r="BW24" s="6" t="str">
        <f t="shared" si="12"/>
        <v/>
      </c>
      <c r="BX24" s="6" t="str">
        <f t="shared" si="13"/>
        <v/>
      </c>
      <c r="BY24" s="6" t="str">
        <f t="shared" si="14"/>
        <v/>
      </c>
      <c r="BZ24" s="6" t="str">
        <f t="shared" si="15"/>
        <v/>
      </c>
      <c r="CA24" s="6" t="str">
        <f t="shared" si="16"/>
        <v/>
      </c>
      <c r="CB24" s="123" t="str">
        <f t="shared" si="18"/>
        <v/>
      </c>
      <c r="CC24" s="6" t="str">
        <f t="shared" si="19"/>
        <v/>
      </c>
      <c r="CD24" s="60" t="str">
        <f t="shared" si="20"/>
        <v/>
      </c>
    </row>
    <row r="25" spans="1:82" ht="24" customHeight="1" x14ac:dyDescent="0.3">
      <c r="A25" s="110" t="str">
        <f t="shared" si="17"/>
        <v/>
      </c>
      <c r="B25" s="100"/>
      <c r="C25" s="70"/>
      <c r="D25" s="27"/>
      <c r="E25" s="27"/>
      <c r="F25" s="78"/>
      <c r="G25" s="78"/>
      <c r="H25" s="78"/>
      <c r="I25" s="78"/>
      <c r="J25" s="78"/>
      <c r="K25" s="78"/>
      <c r="L25" s="78"/>
      <c r="M25" s="78"/>
      <c r="N25" s="78"/>
      <c r="O25" s="78"/>
      <c r="P25" s="78"/>
      <c r="Q25" s="6"/>
      <c r="R25" s="122"/>
      <c r="S25" s="6"/>
      <c r="T25" s="123"/>
      <c r="U25" s="6"/>
      <c r="V25" s="6"/>
      <c r="W25" s="6"/>
      <c r="X25" s="6"/>
      <c r="Y25" s="6"/>
      <c r="Z25" s="6"/>
      <c r="AA25" s="6"/>
      <c r="AB25" s="6"/>
      <c r="AC25" s="6"/>
      <c r="AD25" s="6"/>
      <c r="AE25" s="6"/>
      <c r="AF25" s="123"/>
      <c r="AG25" s="6"/>
      <c r="AH25" s="6"/>
      <c r="AI25" s="6"/>
      <c r="AJ25" s="6"/>
      <c r="AK25" s="6"/>
      <c r="AL25" s="6"/>
      <c r="AM25" s="6"/>
      <c r="AN25" s="6"/>
      <c r="AO25" s="6"/>
      <c r="AP25" s="6"/>
      <c r="AQ25" s="129"/>
      <c r="AR25" s="123"/>
      <c r="AS25" s="6"/>
      <c r="AT25" s="6"/>
      <c r="AU25" s="6"/>
      <c r="AV25" s="6"/>
      <c r="AW25" s="6"/>
      <c r="AX25" s="6"/>
      <c r="AY25" s="6"/>
      <c r="AZ25" s="6"/>
      <c r="BA25" s="6"/>
      <c r="BB25" s="6"/>
      <c r="BC25" s="6"/>
      <c r="BD25" s="156"/>
      <c r="BE25" s="123"/>
      <c r="BF25" s="6"/>
      <c r="BG25" s="6"/>
      <c r="BH25" s="6"/>
      <c r="BI25" s="6"/>
      <c r="BJ25" s="6"/>
      <c r="BK25" s="6"/>
      <c r="BL25" s="6"/>
      <c r="BM25" s="6"/>
      <c r="BN25" s="155"/>
      <c r="BO25" s="156"/>
      <c r="BP25" s="123" t="str">
        <f t="shared" si="5"/>
        <v/>
      </c>
      <c r="BQ25" s="6" t="str">
        <f t="shared" si="6"/>
        <v/>
      </c>
      <c r="BR25" s="6" t="str">
        <f t="shared" si="7"/>
        <v/>
      </c>
      <c r="BS25" s="6" t="str">
        <f t="shared" si="8"/>
        <v/>
      </c>
      <c r="BT25" s="6" t="str">
        <f t="shared" si="9"/>
        <v/>
      </c>
      <c r="BU25" s="6" t="str">
        <f t="shared" si="10"/>
        <v/>
      </c>
      <c r="BV25" s="6" t="str">
        <f t="shared" si="11"/>
        <v/>
      </c>
      <c r="BW25" s="6" t="str">
        <f t="shared" si="12"/>
        <v/>
      </c>
      <c r="BX25" s="6" t="str">
        <f t="shared" si="13"/>
        <v/>
      </c>
      <c r="BY25" s="6" t="str">
        <f t="shared" si="14"/>
        <v/>
      </c>
      <c r="BZ25" s="6" t="str">
        <f t="shared" si="15"/>
        <v/>
      </c>
      <c r="CA25" s="6" t="str">
        <f t="shared" si="16"/>
        <v/>
      </c>
      <c r="CB25" s="123" t="str">
        <f t="shared" si="18"/>
        <v/>
      </c>
      <c r="CC25" s="6" t="str">
        <f t="shared" si="19"/>
        <v/>
      </c>
      <c r="CD25" s="60" t="str">
        <f t="shared" si="20"/>
        <v/>
      </c>
    </row>
    <row r="26" spans="1:82" ht="14.4" customHeight="1" x14ac:dyDescent="0.3">
      <c r="A26" s="110" t="str">
        <f t="shared" si="17"/>
        <v>✘</v>
      </c>
      <c r="B26" s="100" t="s">
        <v>699</v>
      </c>
      <c r="C26" s="70"/>
      <c r="D26" s="27"/>
      <c r="E26" s="27"/>
      <c r="F26" s="78"/>
      <c r="G26" s="78"/>
      <c r="H26" s="78"/>
      <c r="I26" s="78"/>
      <c r="J26" s="78"/>
      <c r="K26" s="78"/>
      <c r="L26" s="78"/>
      <c r="M26" s="78"/>
      <c r="N26" s="78"/>
      <c r="O26" s="78"/>
      <c r="P26" s="78"/>
      <c r="Q26" s="6"/>
      <c r="R26" s="122"/>
      <c r="S26" s="6"/>
      <c r="T26" s="123"/>
      <c r="U26" s="6"/>
      <c r="V26" s="6"/>
      <c r="W26" s="6"/>
      <c r="X26" s="6"/>
      <c r="Y26" s="6"/>
      <c r="Z26" s="6"/>
      <c r="AA26" s="6"/>
      <c r="AB26" s="6"/>
      <c r="AC26" s="6"/>
      <c r="AD26" s="6"/>
      <c r="AE26" s="6"/>
      <c r="AF26" s="123"/>
      <c r="AG26" s="6"/>
      <c r="AH26" s="6"/>
      <c r="AI26" s="6"/>
      <c r="AJ26" s="6" t="s">
        <v>762</v>
      </c>
      <c r="AK26" s="6"/>
      <c r="AL26" s="6"/>
      <c r="AM26" s="6" t="s">
        <v>762</v>
      </c>
      <c r="AN26" s="6" t="s">
        <v>762</v>
      </c>
      <c r="AO26" s="6"/>
      <c r="AP26" s="6" t="s">
        <v>762</v>
      </c>
      <c r="AQ26" s="129"/>
      <c r="AR26" s="123"/>
      <c r="AS26" s="6"/>
      <c r="AT26" s="6"/>
      <c r="AU26" s="6"/>
      <c r="AV26" s="6"/>
      <c r="AW26" s="6"/>
      <c r="AX26" s="6"/>
      <c r="AY26" s="6"/>
      <c r="AZ26" s="6"/>
      <c r="BA26" s="6"/>
      <c r="BB26" s="6"/>
      <c r="BC26" s="6"/>
      <c r="BD26" s="156" t="str">
        <f>IF(SUMIF(AF28:AQ36, 1)&lt;&gt;0, "| Vul de tabel in.  ", "")</f>
        <v xml:space="preserve">| Vul de tabel in.  </v>
      </c>
      <c r="BE26" s="123"/>
      <c r="BF26" s="6"/>
      <c r="BG26" s="6"/>
      <c r="BH26" s="6"/>
      <c r="BI26" s="6"/>
      <c r="BJ26" s="6"/>
      <c r="BK26" s="6"/>
      <c r="BL26" s="6"/>
      <c r="BM26" s="6"/>
      <c r="BN26" s="155"/>
      <c r="BO26" s="156"/>
      <c r="BP26" s="123" t="str">
        <f t="shared" si="5"/>
        <v/>
      </c>
      <c r="BQ26" s="6" t="str">
        <f t="shared" si="6"/>
        <v/>
      </c>
      <c r="BR26" s="6" t="str">
        <f t="shared" si="7"/>
        <v/>
      </c>
      <c r="BS26" s="6" t="str">
        <f t="shared" si="8"/>
        <v/>
      </c>
      <c r="BT26" s="6" t="str">
        <f t="shared" si="9"/>
        <v/>
      </c>
      <c r="BU26" s="6" t="str">
        <f t="shared" si="10"/>
        <v/>
      </c>
      <c r="BV26" s="6" t="str">
        <f t="shared" si="11"/>
        <v/>
      </c>
      <c r="BW26" s="6" t="str">
        <f t="shared" si="12"/>
        <v/>
      </c>
      <c r="BX26" s="6" t="str">
        <f t="shared" si="13"/>
        <v/>
      </c>
      <c r="BY26" s="6" t="str">
        <f t="shared" si="14"/>
        <v/>
      </c>
      <c r="BZ26" s="6" t="str">
        <f t="shared" si="15"/>
        <v/>
      </c>
      <c r="CA26" s="6" t="str">
        <f t="shared" si="16"/>
        <v/>
      </c>
      <c r="CB26" s="123" t="str">
        <f t="shared" si="18"/>
        <v xml:space="preserve">| Vul de tabel in.  </v>
      </c>
      <c r="CC26" s="6" t="str">
        <f t="shared" si="19"/>
        <v/>
      </c>
      <c r="CD26" s="60" t="str">
        <f t="shared" si="20"/>
        <v xml:space="preserve">| Vul de tabel in.  </v>
      </c>
    </row>
    <row r="27" spans="1:82" ht="7.35" customHeight="1" x14ac:dyDescent="0.3">
      <c r="A27" s="110" t="str">
        <f t="shared" si="17"/>
        <v/>
      </c>
      <c r="B27" s="100"/>
      <c r="C27" s="70"/>
      <c r="D27" s="27"/>
      <c r="E27" s="27"/>
      <c r="F27" s="78"/>
      <c r="G27" s="78"/>
      <c r="H27" s="78"/>
      <c r="I27" s="78"/>
      <c r="J27" s="78"/>
      <c r="K27" s="78"/>
      <c r="L27" s="78"/>
      <c r="M27" s="78"/>
      <c r="N27" s="78"/>
      <c r="O27" s="78"/>
      <c r="P27" s="78"/>
      <c r="Q27" s="6"/>
      <c r="R27" s="122"/>
      <c r="S27" s="6"/>
      <c r="T27" s="123"/>
      <c r="U27" s="6"/>
      <c r="V27" s="6"/>
      <c r="W27" s="6"/>
      <c r="X27" s="6"/>
      <c r="Y27" s="6"/>
      <c r="Z27" s="6"/>
      <c r="AA27" s="6"/>
      <c r="AB27" s="6"/>
      <c r="AC27" s="6"/>
      <c r="AD27" s="6"/>
      <c r="AE27" s="6"/>
      <c r="AF27" s="123"/>
      <c r="AG27" s="6"/>
      <c r="AH27" s="6"/>
      <c r="AI27" s="6"/>
      <c r="AJ27" s="6"/>
      <c r="AK27" s="6"/>
      <c r="AL27" s="6"/>
      <c r="AM27" s="6"/>
      <c r="AN27" s="6"/>
      <c r="AO27" s="6"/>
      <c r="AP27" s="6"/>
      <c r="AQ27" s="129"/>
      <c r="AR27" s="123"/>
      <c r="AS27" s="6"/>
      <c r="AT27" s="6"/>
      <c r="AU27" s="6"/>
      <c r="AV27" s="6"/>
      <c r="AW27" s="6"/>
      <c r="AX27" s="6"/>
      <c r="AY27" s="6"/>
      <c r="AZ27" s="6"/>
      <c r="BA27" s="6"/>
      <c r="BB27" s="6"/>
      <c r="BC27" s="6"/>
      <c r="BD27" s="156"/>
      <c r="BE27" s="123"/>
      <c r="BF27" s="6"/>
      <c r="BG27" s="6"/>
      <c r="BH27" s="6"/>
      <c r="BI27" s="6"/>
      <c r="BJ27" s="6"/>
      <c r="BK27" s="6"/>
      <c r="BL27" s="6"/>
      <c r="BM27" s="6"/>
      <c r="BN27" s="155"/>
      <c r="BO27" s="156"/>
      <c r="BP27" s="123" t="str">
        <f t="shared" si="5"/>
        <v/>
      </c>
      <c r="BQ27" s="6" t="str">
        <f t="shared" si="6"/>
        <v/>
      </c>
      <c r="BR27" s="6" t="str">
        <f t="shared" si="7"/>
        <v/>
      </c>
      <c r="BS27" s="6" t="str">
        <f t="shared" si="8"/>
        <v/>
      </c>
      <c r="BT27" s="6" t="str">
        <f t="shared" si="9"/>
        <v/>
      </c>
      <c r="BU27" s="6" t="str">
        <f t="shared" si="10"/>
        <v/>
      </c>
      <c r="BV27" s="6" t="str">
        <f t="shared" si="11"/>
        <v/>
      </c>
      <c r="BW27" s="6" t="str">
        <f t="shared" si="12"/>
        <v/>
      </c>
      <c r="BX27" s="6" t="str">
        <f t="shared" si="13"/>
        <v/>
      </c>
      <c r="BY27" s="6" t="str">
        <f t="shared" si="14"/>
        <v/>
      </c>
      <c r="BZ27" s="6" t="str">
        <f t="shared" si="15"/>
        <v/>
      </c>
      <c r="CA27" s="6" t="str">
        <f t="shared" si="16"/>
        <v/>
      </c>
      <c r="CB27" s="123" t="str">
        <f t="shared" si="18"/>
        <v/>
      </c>
      <c r="CC27" s="6" t="str">
        <f t="shared" si="19"/>
        <v/>
      </c>
      <c r="CD27" s="60" t="str">
        <f t="shared" si="20"/>
        <v/>
      </c>
    </row>
    <row r="28" spans="1:82" ht="18" customHeight="1" x14ac:dyDescent="0.3">
      <c r="A28" s="110" t="str">
        <f t="shared" si="17"/>
        <v/>
      </c>
      <c r="B28" s="100"/>
      <c r="C28" s="70" t="s">
        <v>617</v>
      </c>
      <c r="D28" s="27"/>
      <c r="E28" s="97"/>
      <c r="F28" s="157">
        <f t="shared" ref="F28:G28" si="44">SUM(F29:F36)</f>
        <v>0</v>
      </c>
      <c r="G28" s="157">
        <f t="shared" si="44"/>
        <v>0</v>
      </c>
      <c r="H28" s="78">
        <f>SUM(H29:H36)</f>
        <v>0</v>
      </c>
      <c r="I28" s="78">
        <f t="shared" ref="I28:P28" si="45">SUM(I29:I36)</f>
        <v>0</v>
      </c>
      <c r="J28" s="78">
        <f t="shared" si="45"/>
        <v>0</v>
      </c>
      <c r="K28" s="78">
        <f t="shared" si="45"/>
        <v>0</v>
      </c>
      <c r="L28" s="78">
        <f t="shared" si="45"/>
        <v>0</v>
      </c>
      <c r="M28" s="78">
        <f t="shared" si="45"/>
        <v>0</v>
      </c>
      <c r="N28" s="78">
        <f t="shared" si="45"/>
        <v>0</v>
      </c>
      <c r="O28" s="78">
        <f t="shared" si="45"/>
        <v>0</v>
      </c>
      <c r="P28" s="78">
        <f t="shared" si="45"/>
        <v>0</v>
      </c>
      <c r="Q28" s="6"/>
      <c r="R28" s="122"/>
      <c r="S28" s="6"/>
      <c r="T28" s="123" t="s">
        <v>650</v>
      </c>
      <c r="U28" s="6"/>
      <c r="V28" s="6"/>
      <c r="W28" s="6"/>
      <c r="X28" s="6"/>
      <c r="Y28" s="6"/>
      <c r="Z28" s="6"/>
      <c r="AA28" s="6"/>
      <c r="AB28" s="6"/>
      <c r="AC28" s="6"/>
      <c r="AD28" s="6"/>
      <c r="AE28" s="6"/>
      <c r="AF28" s="123">
        <f>IF(E28&lt;&gt;"", 0, 1)</f>
        <v>1</v>
      </c>
      <c r="AG28" s="6"/>
      <c r="AH28" s="6"/>
      <c r="AI28" s="6"/>
      <c r="AJ28" s="6"/>
      <c r="AK28" s="6"/>
      <c r="AL28" s="6"/>
      <c r="AM28" s="6"/>
      <c r="AN28" s="6"/>
      <c r="AO28" s="6"/>
      <c r="AP28" s="6"/>
      <c r="AQ28" s="129"/>
      <c r="AR28" s="123" t="str">
        <f>IF(E28&lt;&gt;"", IF(ISTEXT(E28), IFERROR(IF(SEARCH(".", E28)&lt;&gt;0, "| Veld '"&amp;AR$4&amp;ROW()&amp;"': "&amp;Fout_punt), "| Veld '"&amp;AR$4&amp;ROW()&amp;"': "&amp;Fout_geen_getal),
IF(E28&lt;0, "| Veld '"&amp;AR$4&amp;ROW()&amp;"': Dit getal mag niet negatief zijn.  ",
IF((E28-ROUND(E28, 0))&lt;&gt;0, "| Veld '"&amp;AR$4&amp;ROW()&amp;"': Dit getal moet geheel zijn.  ", ""))), "")</f>
        <v/>
      </c>
      <c r="AS28" s="6" t="str">
        <f>IF(SUM($F29:$F36)&lt;&gt;$F28, "| Veld '"&amp;AS$4&amp;ROW()&amp;"': Het veld moet een som zijn van velden '"&amp;$AS$4&amp;ROW()&amp;"' tot '"&amp;$AS$4&amp;ROW()&amp;"'.  ", "")</f>
        <v/>
      </c>
      <c r="AT28" s="6" t="str">
        <f>IF(SUM($H29:$P36)&lt;&gt;$G28, "| Veld '"&amp;AT$4&amp;ROW()&amp;"': Het veld moet een som zijn van velden '"&amp;$AT$4&amp;ROW($H29)&amp;"' tot '"&amp;$BC$4&amp;ROW($P36)&amp;"'.  ",
IF(AND(SUM($G28)&lt;$E28, SUMIF($AI29:$AQ36, 1)=0), "| Veld '"&amp;AT$4&amp;ROW()&amp;"': Het aantal begunstigden mag niet kleiner zijn dan het aantal unieke medewerkers in veld '"&amp;$AR$4&amp;ROW()&amp;"'.  ", ""))</f>
        <v/>
      </c>
      <c r="AU28" s="6" t="str">
        <f t="shared" ref="AU28:BC28" si="46">IF(SUM(H$17:H$24)&lt;&gt;H$16, "| Veld '"&amp;AU$4&amp;ROW()&amp;"': Het veld moet een som zijn van velden '"&amp;AU$4&amp;ROW($H29)&amp;"' tot '"&amp;AU$4&amp;ROW($H36)&amp;"'.  ", "")</f>
        <v/>
      </c>
      <c r="AV28" s="6" t="str">
        <f t="shared" si="46"/>
        <v/>
      </c>
      <c r="AW28" s="6" t="str">
        <f t="shared" si="46"/>
        <v/>
      </c>
      <c r="AX28" s="6" t="str">
        <f t="shared" si="46"/>
        <v/>
      </c>
      <c r="AY28" s="6" t="str">
        <f t="shared" si="46"/>
        <v/>
      </c>
      <c r="AZ28" s="6" t="str">
        <f t="shared" si="46"/>
        <v/>
      </c>
      <c r="BA28" s="6" t="str">
        <f t="shared" si="46"/>
        <v/>
      </c>
      <c r="BB28" s="6" t="str">
        <f t="shared" si="46"/>
        <v/>
      </c>
      <c r="BC28" s="6" t="str">
        <f t="shared" si="46"/>
        <v/>
      </c>
      <c r="BD28" s="156"/>
      <c r="BE28" s="123"/>
      <c r="BF28" s="6"/>
      <c r="BG28" s="6"/>
      <c r="BH28" s="6"/>
      <c r="BI28" s="6"/>
      <c r="BJ28" s="6"/>
      <c r="BK28" s="6"/>
      <c r="BL28" s="6"/>
      <c r="BM28" s="6"/>
      <c r="BN28" s="155"/>
      <c r="BO28" s="156"/>
      <c r="BP28" s="123" t="str">
        <f t="shared" si="5"/>
        <v/>
      </c>
      <c r="BQ28" s="6" t="str">
        <f t="shared" si="6"/>
        <v/>
      </c>
      <c r="BR28" s="6" t="str">
        <f t="shared" si="7"/>
        <v/>
      </c>
      <c r="BS28" s="6" t="str">
        <f t="shared" si="8"/>
        <v/>
      </c>
      <c r="BT28" s="6" t="str">
        <f t="shared" si="9"/>
        <v/>
      </c>
      <c r="BU28" s="6" t="str">
        <f t="shared" si="10"/>
        <v/>
      </c>
      <c r="BV28" s="6" t="str">
        <f t="shared" si="11"/>
        <v/>
      </c>
      <c r="BW28" s="6" t="str">
        <f t="shared" si="12"/>
        <v/>
      </c>
      <c r="BX28" s="6" t="str">
        <f t="shared" si="13"/>
        <v/>
      </c>
      <c r="BY28" s="6" t="str">
        <f t="shared" si="14"/>
        <v/>
      </c>
      <c r="BZ28" s="6" t="str">
        <f t="shared" si="15"/>
        <v/>
      </c>
      <c r="CA28" s="6" t="str">
        <f t="shared" si="16"/>
        <v/>
      </c>
      <c r="CB28" s="123" t="str">
        <f t="shared" si="18"/>
        <v/>
      </c>
      <c r="CC28" s="6" t="str">
        <f t="shared" si="19"/>
        <v/>
      </c>
      <c r="CD28" s="60" t="str">
        <f t="shared" si="20"/>
        <v/>
      </c>
    </row>
    <row r="29" spans="1:82" ht="14.4" customHeight="1" x14ac:dyDescent="0.3">
      <c r="A29" s="110" t="str">
        <f t="shared" si="17"/>
        <v/>
      </c>
      <c r="B29" s="100"/>
      <c r="C29" s="70"/>
      <c r="D29" s="27" t="s">
        <v>79</v>
      </c>
      <c r="E29" s="27"/>
      <c r="F29" s="97"/>
      <c r="G29" s="78">
        <f t="shared" ref="G29:G36" si="47">SUM(H29:P29)</f>
        <v>0</v>
      </c>
      <c r="H29" s="97"/>
      <c r="I29" s="97"/>
      <c r="J29" s="97"/>
      <c r="K29" s="97"/>
      <c r="L29" s="97"/>
      <c r="M29" s="97"/>
      <c r="N29" s="97"/>
      <c r="O29" s="97"/>
      <c r="P29" s="97"/>
      <c r="Q29" s="6"/>
      <c r="R29" s="122"/>
      <c r="S29" s="6"/>
      <c r="T29" s="123"/>
      <c r="U29" s="6" t="s">
        <v>650</v>
      </c>
      <c r="V29" s="6"/>
      <c r="W29" s="6" t="s">
        <v>698</v>
      </c>
      <c r="X29" s="6" t="s">
        <v>698</v>
      </c>
      <c r="Y29" s="6" t="s">
        <v>698</v>
      </c>
      <c r="Z29" s="6" t="s">
        <v>698</v>
      </c>
      <c r="AA29" s="6" t="s">
        <v>698</v>
      </c>
      <c r="AB29" s="6" t="s">
        <v>698</v>
      </c>
      <c r="AC29" s="6" t="s">
        <v>698</v>
      </c>
      <c r="AD29" s="6" t="s">
        <v>698</v>
      </c>
      <c r="AE29" s="6" t="s">
        <v>698</v>
      </c>
      <c r="AF29" s="123"/>
      <c r="AG29" s="6">
        <f>IF(AND($E$28&lt;&gt;"", $E$28&lt;&gt;0), IF(F29&lt;&gt;"", 0, IF($G29&lt;&gt;0, 1, IF(OR($F$28&lt;&gt;0, $G$28&lt;&gt;0), 0, 1))), -1)</f>
        <v>-1</v>
      </c>
      <c r="AH29" s="6"/>
      <c r="AI29" s="6">
        <f>IF(AND($E$28&lt;&gt;"", $E$28&lt;&gt;0), IF(H29&lt;&gt;"", 0, IF(AI$26="", IF($F29&lt;&gt;0, IF($G29&lt;&gt;0, 0, 1), IF(OR($G$28&lt;&gt;0, $F$28&lt;&gt;0), 0, 1)), 0)), -1)</f>
        <v>-1</v>
      </c>
      <c r="AJ29" s="6">
        <f t="shared" ref="AJ29:AQ29" si="48">IF(AND($E$28&lt;&gt;"", $E$28&lt;&gt;0), IF(I29&lt;&gt;"", 0, IF(AJ$26="", IF($F29&lt;&gt;0, IF($G29&lt;&gt;0, 0, 1), IF(OR($G$28&lt;&gt;0, $F$28&lt;&gt;0), 0, 1)), 0)), -1)</f>
        <v>-1</v>
      </c>
      <c r="AK29" s="6">
        <f t="shared" si="48"/>
        <v>-1</v>
      </c>
      <c r="AL29" s="6">
        <f t="shared" si="48"/>
        <v>-1</v>
      </c>
      <c r="AM29" s="6">
        <f t="shared" si="48"/>
        <v>-1</v>
      </c>
      <c r="AN29" s="6">
        <f t="shared" si="48"/>
        <v>-1</v>
      </c>
      <c r="AO29" s="6">
        <f t="shared" si="48"/>
        <v>-1</v>
      </c>
      <c r="AP29" s="6">
        <f t="shared" si="48"/>
        <v>-1</v>
      </c>
      <c r="AQ29" s="129">
        <f t="shared" si="48"/>
        <v>-1</v>
      </c>
      <c r="AR29" s="123"/>
      <c r="AS29" s="6" t="str">
        <f t="shared" ref="AS29:AS36" si="49">IF(F29&lt;&gt;"", IF(ISTEXT(F29), IFERROR(IF(SEARCH(".", F29)&lt;&gt;0, "| Veld '"&amp;AS$4&amp;ROW()&amp;"': "&amp;Fout_punt), "| Veld '"&amp;AS$4&amp;ROW()&amp;"': "&amp;Fout_geen_getal),
IF(F29&lt;0, "| Veld '"&amp;AS$4&amp;ROW()&amp;"': Dit getal mag niet negatief zijn.  ", "")), "")</f>
        <v/>
      </c>
      <c r="AT29" s="6" t="str">
        <f t="shared" ref="AT29:AT36" si="50">IF(SUM($H29:$P29)&lt;&gt;$G29, "| Veld '"&amp;AT$4&amp;ROW()&amp;"': Het veld moet een som zijn van velden '"&amp;$AU$4&amp;ROW()&amp;"' tot '"&amp;$BC$4&amp;ROW()&amp;"'.  ", "")</f>
        <v/>
      </c>
      <c r="AU29" s="6" t="str">
        <f t="shared" ref="AU29:BC36" si="51">IF(H29&lt;&gt;"", IF(ISTEXT(H29), IFERROR(IF(SEARCH(".", H29)&lt;&gt;0, "| Veld '"&amp;AU$4&amp;ROW()&amp;"': "&amp;Fout_punt), "| Veld '"&amp;AU$4&amp;ROW()&amp;"': "&amp;Fout_geen_getal),
IF(H29&lt;0, "| Veld '"&amp;AU$4&amp;ROW()&amp;"': Dit getal mag niet negatief zijn.  ",
IF((H29-ROUND(H29, 0))&lt;&gt;0, "| Veld '"&amp;AU$4&amp;ROW()&amp;"': Dit getal moet geheel zijn.  ", ""))), "")</f>
        <v/>
      </c>
      <c r="AV29" s="6" t="str">
        <f t="shared" si="51"/>
        <v/>
      </c>
      <c r="AW29" s="6" t="str">
        <f t="shared" si="51"/>
        <v/>
      </c>
      <c r="AX29" s="6" t="str">
        <f t="shared" si="51"/>
        <v/>
      </c>
      <c r="AY29" s="6" t="str">
        <f t="shared" si="51"/>
        <v/>
      </c>
      <c r="AZ29" s="6" t="str">
        <f t="shared" si="51"/>
        <v/>
      </c>
      <c r="BA29" s="6" t="str">
        <f t="shared" si="51"/>
        <v/>
      </c>
      <c r="BB29" s="6" t="str">
        <f t="shared" si="51"/>
        <v/>
      </c>
      <c r="BC29" s="6" t="str">
        <f t="shared" si="51"/>
        <v/>
      </c>
      <c r="BD29" s="156"/>
      <c r="BE29" s="123" t="str" cm="1">
        <f t="array" ref="BE29">IF(AND(AI$26&lt;&gt;"", H29&lt;&gt;0), "'"&amp;BE$4&amp;ROW()&amp;"'"&amp;IF(SUMPRODUCT(--(BF29:$BM29&lt;&gt;""))&lt;&gt;0, ", ", ""), "")</f>
        <v/>
      </c>
      <c r="BF29" s="6" t="str" cm="1">
        <f t="array" ref="BF29">IF(AND(AJ$26&lt;&gt;"", I29&lt;&gt;0), "'"&amp;BF$4&amp;ROW()&amp;"'"&amp;IF(SUMPRODUCT(--(BG29:$BM29&lt;&gt;""))&lt;&gt;0, ", ", ""), "")</f>
        <v/>
      </c>
      <c r="BG29" s="6" t="str" cm="1">
        <f t="array" ref="BG29">IF(AND(AK$26&lt;&gt;"", J29&lt;&gt;0), "'"&amp;BG$4&amp;ROW()&amp;"'"&amp;IF(SUMPRODUCT(--(BH29:$BM29&lt;&gt;""))&lt;&gt;0, ", ", ""), "")</f>
        <v/>
      </c>
      <c r="BH29" s="6" t="str" cm="1">
        <f t="array" ref="BH29">IF(AND(AL$26&lt;&gt;"", K29&lt;&gt;0), "'"&amp;BH$4&amp;ROW()&amp;"'"&amp;IF(SUMPRODUCT(--(BI29:$BM29&lt;&gt;""))&lt;&gt;0, ", ", ""), "")</f>
        <v/>
      </c>
      <c r="BI29" s="6" t="str" cm="1">
        <f t="array" ref="BI29">IF(AND(AM$26&lt;&gt;"", L29&lt;&gt;0), "'"&amp;BI$4&amp;ROW()&amp;"'"&amp;IF(SUMPRODUCT(--(BJ29:$BM29&lt;&gt;""))&lt;&gt;0, ", ", ""), "")</f>
        <v/>
      </c>
      <c r="BJ29" s="6" t="str" cm="1">
        <f t="array" ref="BJ29">IF(AND(AN$26&lt;&gt;"", M29&lt;&gt;0), "'"&amp;BJ$4&amp;ROW()&amp;"'"&amp;IF(SUMPRODUCT(--(BK29:$BM29&lt;&gt;""))&lt;&gt;0, ", ", ""), "")</f>
        <v/>
      </c>
      <c r="BK29" s="6" t="str" cm="1">
        <f t="array" ref="BK29">IF(AND(AO$26&lt;&gt;"", N29&lt;&gt;0), "'"&amp;BK$4&amp;ROW()&amp;"'"&amp;IF(SUMPRODUCT(--(BL29:$BM29&lt;&gt;""))&lt;&gt;0, ", ", ""), "")</f>
        <v/>
      </c>
      <c r="BL29" s="6" t="str" cm="1">
        <f t="array" ref="BL29">IF(AND(AP$26&lt;&gt;"", O29&lt;&gt;0), "'"&amp;BL$4&amp;ROW()&amp;"'"&amp;IF(SUMPRODUCT(--(BM29:$BM29&lt;&gt;""))&lt;&gt;0, ", ", ""), "")</f>
        <v/>
      </c>
      <c r="BM29" s="6" t="str" cm="1">
        <f t="array" ref="BM29">IF(AND(AQ$26&lt;&gt;"", P29&lt;&gt;0), "'"&amp;BM$4&amp;ROW()&amp;"'"&amp;IF(SUMPRODUCT(--($BM29:BN29&lt;&gt;""))&lt;&gt;0, ", ", ""), "")</f>
        <v/>
      </c>
      <c r="BN29" s="155" cm="1">
        <f t="array" ref="BN29">SUMPRODUCT(--(BE29:BM29&lt;&gt;""))</f>
        <v>0</v>
      </c>
      <c r="BO29" s="156" t="str">
        <f>IF(BN29&lt;&gt;0, IF(BN29&gt;1, "| Velden ", IF(BN29=1, "| Veld ", ""))&amp;_xlfn.CONCAT(BE29:BM29)&amp;": Onverwachte combinatie tussen relatietype en vergoedingswijze. Kijk na of deze correct is.  ", "")</f>
        <v/>
      </c>
      <c r="BP29" s="123" t="str">
        <f t="shared" si="5"/>
        <v/>
      </c>
      <c r="BQ29" s="6" t="str">
        <f t="shared" si="6"/>
        <v/>
      </c>
      <c r="BR29" s="6" t="str">
        <f t="shared" si="7"/>
        <v/>
      </c>
      <c r="BS29" s="6" t="str">
        <f t="shared" si="8"/>
        <v/>
      </c>
      <c r="BT29" s="6" t="str">
        <f t="shared" si="9"/>
        <v/>
      </c>
      <c r="BU29" s="6" t="str">
        <f t="shared" si="10"/>
        <v/>
      </c>
      <c r="BV29" s="6" t="str">
        <f t="shared" si="11"/>
        <v/>
      </c>
      <c r="BW29" s="6" t="str">
        <f t="shared" si="12"/>
        <v/>
      </c>
      <c r="BX29" s="6" t="str">
        <f t="shared" si="13"/>
        <v/>
      </c>
      <c r="BY29" s="6" t="str">
        <f t="shared" si="14"/>
        <v/>
      </c>
      <c r="BZ29" s="6" t="str">
        <f t="shared" si="15"/>
        <v/>
      </c>
      <c r="CA29" s="6" t="str">
        <f t="shared" si="16"/>
        <v/>
      </c>
      <c r="CB29" s="123" t="str">
        <f t="shared" si="18"/>
        <v/>
      </c>
      <c r="CC29" s="6" t="str">
        <f t="shared" si="19"/>
        <v/>
      </c>
      <c r="CD29" s="60" t="str">
        <f t="shared" si="20"/>
        <v/>
      </c>
    </row>
    <row r="30" spans="1:82" ht="14.4" customHeight="1" x14ac:dyDescent="0.3">
      <c r="A30" s="110" t="str">
        <f t="shared" si="17"/>
        <v/>
      </c>
      <c r="B30" s="100"/>
      <c r="C30" s="70"/>
      <c r="D30" s="27" t="s">
        <v>58</v>
      </c>
      <c r="E30" s="27"/>
      <c r="F30" s="97"/>
      <c r="G30" s="78">
        <f t="shared" si="47"/>
        <v>0</v>
      </c>
      <c r="H30" s="97"/>
      <c r="I30" s="97"/>
      <c r="J30" s="97"/>
      <c r="K30" s="97"/>
      <c r="L30" s="97"/>
      <c r="M30" s="97"/>
      <c r="N30" s="97"/>
      <c r="O30" s="97"/>
      <c r="P30" s="97"/>
      <c r="Q30" s="6"/>
      <c r="R30" s="122"/>
      <c r="S30" s="6"/>
      <c r="T30" s="123"/>
      <c r="U30" s="6" t="s">
        <v>650</v>
      </c>
      <c r="V30" s="6"/>
      <c r="W30" s="6" t="s">
        <v>698</v>
      </c>
      <c r="X30" s="6" t="s">
        <v>698</v>
      </c>
      <c r="Y30" s="6" t="s">
        <v>698</v>
      </c>
      <c r="Z30" s="6" t="s">
        <v>698</v>
      </c>
      <c r="AA30" s="6" t="s">
        <v>698</v>
      </c>
      <c r="AB30" s="6" t="s">
        <v>698</v>
      </c>
      <c r="AC30" s="6" t="s">
        <v>698</v>
      </c>
      <c r="AD30" s="6" t="s">
        <v>698</v>
      </c>
      <c r="AE30" s="6" t="s">
        <v>698</v>
      </c>
      <c r="AF30" s="123"/>
      <c r="AG30" s="6">
        <f t="shared" ref="AG30:AG36" si="52">IF(AND($E$28&lt;&gt;"", $E$28&lt;&gt;0), IF(F30&lt;&gt;"", 0, IF($G30&lt;&gt;0, 1, IF(OR($F$28&lt;&gt;0, $G$28&lt;&gt;0), 0, 1))), -1)</f>
        <v>-1</v>
      </c>
      <c r="AH30" s="6"/>
      <c r="AI30" s="6">
        <f t="shared" ref="AI30:AI36" si="53">IF(AND($E$28&lt;&gt;"", $E$28&lt;&gt;0), IF(H30&lt;&gt;"", 0, IF(AI$26="", IF($F30&lt;&gt;0, IF($G30&lt;&gt;0, 0, 1), IF(OR($G$28&lt;&gt;0, $F$28&lt;&gt;0), 0, 1)), 0)), -1)</f>
        <v>-1</v>
      </c>
      <c r="AJ30" s="6">
        <f t="shared" ref="AJ30:AJ36" si="54">IF(AND($E$28&lt;&gt;"", $E$28&lt;&gt;0), IF(I30&lt;&gt;"", 0, IF(AJ$26="", IF($F30&lt;&gt;0, IF($G30&lt;&gt;0, 0, 1), IF(OR($G$28&lt;&gt;0, $F$28&lt;&gt;0), 0, 1)), 0)), -1)</f>
        <v>-1</v>
      </c>
      <c r="AK30" s="6">
        <f t="shared" ref="AK30:AK36" si="55">IF(AND($E$28&lt;&gt;"", $E$28&lt;&gt;0), IF(J30&lt;&gt;"", 0, IF(AK$26="", IF($F30&lt;&gt;0, IF($G30&lt;&gt;0, 0, 1), IF(OR($G$28&lt;&gt;0, $F$28&lt;&gt;0), 0, 1)), 0)), -1)</f>
        <v>-1</v>
      </c>
      <c r="AL30" s="6">
        <f t="shared" ref="AL30:AL36" si="56">IF(AND($E$28&lt;&gt;"", $E$28&lt;&gt;0), IF(K30&lt;&gt;"", 0, IF(AL$26="", IF($F30&lt;&gt;0, IF($G30&lt;&gt;0, 0, 1), IF(OR($G$28&lt;&gt;0, $F$28&lt;&gt;0), 0, 1)), 0)), -1)</f>
        <v>-1</v>
      </c>
      <c r="AM30" s="6">
        <f t="shared" ref="AM30:AM36" si="57">IF(AND($E$28&lt;&gt;"", $E$28&lt;&gt;0), IF(L30&lt;&gt;"", 0, IF(AM$26="", IF($F30&lt;&gt;0, IF($G30&lt;&gt;0, 0, 1), IF(OR($G$28&lt;&gt;0, $F$28&lt;&gt;0), 0, 1)), 0)), -1)</f>
        <v>-1</v>
      </c>
      <c r="AN30" s="6">
        <f t="shared" ref="AN30:AN36" si="58">IF(AND($E$28&lt;&gt;"", $E$28&lt;&gt;0), IF(M30&lt;&gt;"", 0, IF(AN$26="", IF($F30&lt;&gt;0, IF($G30&lt;&gt;0, 0, 1), IF(OR($G$28&lt;&gt;0, $F$28&lt;&gt;0), 0, 1)), 0)), -1)</f>
        <v>-1</v>
      </c>
      <c r="AO30" s="6">
        <f t="shared" ref="AO30:AO36" si="59">IF(AND($E$28&lt;&gt;"", $E$28&lt;&gt;0), IF(N30&lt;&gt;"", 0, IF(AO$26="", IF($F30&lt;&gt;0, IF($G30&lt;&gt;0, 0, 1), IF(OR($G$28&lt;&gt;0, $F$28&lt;&gt;0), 0, 1)), 0)), -1)</f>
        <v>-1</v>
      </c>
      <c r="AP30" s="6">
        <f t="shared" ref="AP30:AP36" si="60">IF(AND($E$28&lt;&gt;"", $E$28&lt;&gt;0), IF(O30&lt;&gt;"", 0, IF(AP$26="", IF($F30&lt;&gt;0, IF($G30&lt;&gt;0, 0, 1), IF(OR($G$28&lt;&gt;0, $F$28&lt;&gt;0), 0, 1)), 0)), -1)</f>
        <v>-1</v>
      </c>
      <c r="AQ30" s="129">
        <f t="shared" ref="AQ30:AQ36" si="61">IF(AND($E$28&lt;&gt;"", $E$28&lt;&gt;0), IF(P30&lt;&gt;"", 0, IF(AQ$26="", IF($F30&lt;&gt;0, IF($G30&lt;&gt;0, 0, 1), IF(OR($G$28&lt;&gt;0, $F$28&lt;&gt;0), 0, 1)), 0)), -1)</f>
        <v>-1</v>
      </c>
      <c r="AR30" s="123"/>
      <c r="AS30" s="6" t="str">
        <f t="shared" si="49"/>
        <v/>
      </c>
      <c r="AT30" s="6" t="str">
        <f t="shared" si="50"/>
        <v/>
      </c>
      <c r="AU30" s="6" t="str">
        <f t="shared" si="51"/>
        <v/>
      </c>
      <c r="AV30" s="6" t="str">
        <f t="shared" si="51"/>
        <v/>
      </c>
      <c r="AW30" s="6" t="str">
        <f t="shared" si="51"/>
        <v/>
      </c>
      <c r="AX30" s="6" t="str">
        <f t="shared" si="51"/>
        <v/>
      </c>
      <c r="AY30" s="6" t="str">
        <f t="shared" si="51"/>
        <v/>
      </c>
      <c r="AZ30" s="6" t="str">
        <f t="shared" si="51"/>
        <v/>
      </c>
      <c r="BA30" s="6" t="str">
        <f t="shared" si="51"/>
        <v/>
      </c>
      <c r="BB30" s="6" t="str">
        <f t="shared" si="51"/>
        <v/>
      </c>
      <c r="BC30" s="6" t="str">
        <f t="shared" si="51"/>
        <v/>
      </c>
      <c r="BD30" s="156"/>
      <c r="BE30" s="123" t="str" cm="1">
        <f t="array" ref="BE30">IF(AND(AI$26&lt;&gt;"", H30&lt;&gt;0), "'"&amp;BE$4&amp;ROW()&amp;"'"&amp;IF(SUMPRODUCT(--(BF30:$BM30&lt;&gt;""))&lt;&gt;0, ", ", ""), "")</f>
        <v/>
      </c>
      <c r="BF30" s="6" t="str" cm="1">
        <f t="array" ref="BF30">IF(AND(AJ$26&lt;&gt;"", I30&lt;&gt;0), "'"&amp;BF$4&amp;ROW()&amp;"'"&amp;IF(SUMPRODUCT(--(BG30:$BM30&lt;&gt;""))&lt;&gt;0, ", ", ""), "")</f>
        <v/>
      </c>
      <c r="BG30" s="6" t="str" cm="1">
        <f t="array" ref="BG30">IF(AND(AK$26&lt;&gt;"", J30&lt;&gt;0), "'"&amp;BG$4&amp;ROW()&amp;"'"&amp;IF(SUMPRODUCT(--(BH30:$BM30&lt;&gt;""))&lt;&gt;0, ", ", ""), "")</f>
        <v/>
      </c>
      <c r="BH30" s="6" t="str" cm="1">
        <f t="array" ref="BH30">IF(AND(AL$26&lt;&gt;"", K30&lt;&gt;0), "'"&amp;BH$4&amp;ROW()&amp;"'"&amp;IF(SUMPRODUCT(--(BI30:$BM30&lt;&gt;""))&lt;&gt;0, ", ", ""), "")</f>
        <v/>
      </c>
      <c r="BI30" s="6" t="str" cm="1">
        <f t="array" ref="BI30">IF(AND(AM$26&lt;&gt;"", L30&lt;&gt;0), "'"&amp;BI$4&amp;ROW()&amp;"'"&amp;IF(SUMPRODUCT(--(BJ30:$BM30&lt;&gt;""))&lt;&gt;0, ", ", ""), "")</f>
        <v/>
      </c>
      <c r="BJ30" s="6" t="str" cm="1">
        <f t="array" ref="BJ30">IF(AND(AN$26&lt;&gt;"", M30&lt;&gt;0), "'"&amp;BJ$4&amp;ROW()&amp;"'"&amp;IF(SUMPRODUCT(--(BK30:$BM30&lt;&gt;""))&lt;&gt;0, ", ", ""), "")</f>
        <v/>
      </c>
      <c r="BK30" s="6" t="str" cm="1">
        <f t="array" ref="BK30">IF(AND(AO$26&lt;&gt;"", N30&lt;&gt;0), "'"&amp;BK$4&amp;ROW()&amp;"'"&amp;IF(SUMPRODUCT(--(BL30:$BM30&lt;&gt;""))&lt;&gt;0, ", ", ""), "")</f>
        <v/>
      </c>
      <c r="BL30" s="6" t="str" cm="1">
        <f t="array" ref="BL30">IF(AND(AP$26&lt;&gt;"", O30&lt;&gt;0), "'"&amp;BL$4&amp;ROW()&amp;"'"&amp;IF(SUMPRODUCT(--(BM30:$BM30&lt;&gt;""))&lt;&gt;0, ", ", ""), "")</f>
        <v/>
      </c>
      <c r="BM30" s="6" t="str" cm="1">
        <f t="array" ref="BM30">IF(AND(AQ$26&lt;&gt;"", P30&lt;&gt;0), "'"&amp;BM$4&amp;ROW()&amp;"'"&amp;IF(SUMPRODUCT(--($BM30:BN30&lt;&gt;""))&lt;&gt;0, ", ", ""), "")</f>
        <v/>
      </c>
      <c r="BN30" s="155" cm="1">
        <f t="array" ref="BN30">SUMPRODUCT(--(BE30:BM30&lt;&gt;""))</f>
        <v>0</v>
      </c>
      <c r="BO30" s="156" t="str">
        <f t="shared" ref="BO30:BO36" si="62">IF(BN30&lt;&gt;0, IF(BN30&gt;1, "| Velden ", IF(BN30=1, "| Veld ", ""))&amp;_xlfn.CONCAT(BE30:BM30)&amp;": Onverwachte combinatie tussen relatietype en vergoedingswijze. Kijk na of deze correct is.  ", "")</f>
        <v/>
      </c>
      <c r="BP30" s="123" t="str">
        <f t="shared" si="5"/>
        <v/>
      </c>
      <c r="BQ30" s="6" t="str">
        <f t="shared" si="6"/>
        <v/>
      </c>
      <c r="BR30" s="6" t="str">
        <f t="shared" si="7"/>
        <v/>
      </c>
      <c r="BS30" s="6" t="str">
        <f t="shared" si="8"/>
        <v/>
      </c>
      <c r="BT30" s="6" t="str">
        <f t="shared" si="9"/>
        <v/>
      </c>
      <c r="BU30" s="6" t="str">
        <f t="shared" si="10"/>
        <v/>
      </c>
      <c r="BV30" s="6" t="str">
        <f t="shared" si="11"/>
        <v/>
      </c>
      <c r="BW30" s="6" t="str">
        <f t="shared" si="12"/>
        <v/>
      </c>
      <c r="BX30" s="6" t="str">
        <f t="shared" si="13"/>
        <v/>
      </c>
      <c r="BY30" s="6" t="str">
        <f t="shared" si="14"/>
        <v/>
      </c>
      <c r="BZ30" s="6" t="str">
        <f t="shared" si="15"/>
        <v/>
      </c>
      <c r="CA30" s="6" t="str">
        <f t="shared" si="16"/>
        <v/>
      </c>
      <c r="CB30" s="123" t="str">
        <f t="shared" si="18"/>
        <v/>
      </c>
      <c r="CC30" s="6" t="str">
        <f t="shared" si="19"/>
        <v/>
      </c>
      <c r="CD30" s="60" t="str">
        <f t="shared" si="20"/>
        <v/>
      </c>
    </row>
    <row r="31" spans="1:82" ht="14.4" customHeight="1" x14ac:dyDescent="0.3">
      <c r="A31" s="110" t="str">
        <f t="shared" si="17"/>
        <v/>
      </c>
      <c r="B31" s="100"/>
      <c r="C31" s="70"/>
      <c r="D31" s="27" t="s">
        <v>63</v>
      </c>
      <c r="E31" s="27"/>
      <c r="F31" s="97"/>
      <c r="G31" s="78">
        <f t="shared" si="47"/>
        <v>0</v>
      </c>
      <c r="H31" s="97"/>
      <c r="I31" s="97"/>
      <c r="J31" s="97"/>
      <c r="K31" s="97"/>
      <c r="L31" s="97"/>
      <c r="M31" s="97"/>
      <c r="N31" s="97"/>
      <c r="O31" s="97"/>
      <c r="P31" s="97"/>
      <c r="Q31" s="6"/>
      <c r="R31" s="122"/>
      <c r="S31" s="6"/>
      <c r="T31" s="123"/>
      <c r="U31" s="6" t="s">
        <v>650</v>
      </c>
      <c r="V31" s="6"/>
      <c r="W31" s="6" t="s">
        <v>698</v>
      </c>
      <c r="X31" s="6" t="s">
        <v>698</v>
      </c>
      <c r="Y31" s="6" t="s">
        <v>698</v>
      </c>
      <c r="Z31" s="6" t="s">
        <v>698</v>
      </c>
      <c r="AA31" s="6" t="s">
        <v>698</v>
      </c>
      <c r="AB31" s="6" t="s">
        <v>698</v>
      </c>
      <c r="AC31" s="6" t="s">
        <v>698</v>
      </c>
      <c r="AD31" s="6" t="s">
        <v>698</v>
      </c>
      <c r="AE31" s="6" t="s">
        <v>698</v>
      </c>
      <c r="AF31" s="123"/>
      <c r="AG31" s="6">
        <f t="shared" si="52"/>
        <v>-1</v>
      </c>
      <c r="AH31" s="6"/>
      <c r="AI31" s="6">
        <f t="shared" si="53"/>
        <v>-1</v>
      </c>
      <c r="AJ31" s="6">
        <f t="shared" si="54"/>
        <v>-1</v>
      </c>
      <c r="AK31" s="6">
        <f t="shared" si="55"/>
        <v>-1</v>
      </c>
      <c r="AL31" s="6">
        <f t="shared" si="56"/>
        <v>-1</v>
      </c>
      <c r="AM31" s="6">
        <f t="shared" si="57"/>
        <v>-1</v>
      </c>
      <c r="AN31" s="6">
        <f t="shared" si="58"/>
        <v>-1</v>
      </c>
      <c r="AO31" s="6">
        <f t="shared" si="59"/>
        <v>-1</v>
      </c>
      <c r="AP31" s="6">
        <f t="shared" si="60"/>
        <v>-1</v>
      </c>
      <c r="AQ31" s="129">
        <f t="shared" si="61"/>
        <v>-1</v>
      </c>
      <c r="AR31" s="123"/>
      <c r="AS31" s="6" t="str">
        <f t="shared" si="49"/>
        <v/>
      </c>
      <c r="AT31" s="6" t="str">
        <f t="shared" si="50"/>
        <v/>
      </c>
      <c r="AU31" s="6" t="str">
        <f t="shared" si="51"/>
        <v/>
      </c>
      <c r="AV31" s="6" t="str">
        <f t="shared" si="51"/>
        <v/>
      </c>
      <c r="AW31" s="6" t="str">
        <f t="shared" si="51"/>
        <v/>
      </c>
      <c r="AX31" s="6" t="str">
        <f t="shared" si="51"/>
        <v/>
      </c>
      <c r="AY31" s="6" t="str">
        <f t="shared" si="51"/>
        <v/>
      </c>
      <c r="AZ31" s="6" t="str">
        <f t="shared" si="51"/>
        <v/>
      </c>
      <c r="BA31" s="6" t="str">
        <f t="shared" si="51"/>
        <v/>
      </c>
      <c r="BB31" s="6" t="str">
        <f t="shared" si="51"/>
        <v/>
      </c>
      <c r="BC31" s="6" t="str">
        <f t="shared" si="51"/>
        <v/>
      </c>
      <c r="BD31" s="156"/>
      <c r="BE31" s="123" t="str" cm="1">
        <f t="array" ref="BE31">IF(AND(AI$26&lt;&gt;"", H31&lt;&gt;0), "'"&amp;BE$4&amp;ROW()&amp;"'"&amp;IF(SUMPRODUCT(--(BF31:$BM31&lt;&gt;""))&lt;&gt;0, ", ", ""), "")</f>
        <v/>
      </c>
      <c r="BF31" s="6" t="str" cm="1">
        <f t="array" ref="BF31">IF(AND(AJ$26&lt;&gt;"", I31&lt;&gt;0), "'"&amp;BF$4&amp;ROW()&amp;"'"&amp;IF(SUMPRODUCT(--(BG31:$BM31&lt;&gt;""))&lt;&gt;0, ", ", ""), "")</f>
        <v/>
      </c>
      <c r="BG31" s="6" t="str" cm="1">
        <f t="array" ref="BG31">IF(AND(AK$26&lt;&gt;"", J31&lt;&gt;0), "'"&amp;BG$4&amp;ROW()&amp;"'"&amp;IF(SUMPRODUCT(--(BH31:$BM31&lt;&gt;""))&lt;&gt;0, ", ", ""), "")</f>
        <v/>
      </c>
      <c r="BH31" s="6" t="str" cm="1">
        <f t="array" ref="BH31">IF(AND(AL$26&lt;&gt;"", K31&lt;&gt;0), "'"&amp;BH$4&amp;ROW()&amp;"'"&amp;IF(SUMPRODUCT(--(BI31:$BM31&lt;&gt;""))&lt;&gt;0, ", ", ""), "")</f>
        <v/>
      </c>
      <c r="BI31" s="6" t="str" cm="1">
        <f t="array" ref="BI31">IF(AND(AM$26&lt;&gt;"", L31&lt;&gt;0), "'"&amp;BI$4&amp;ROW()&amp;"'"&amp;IF(SUMPRODUCT(--(BJ31:$BM31&lt;&gt;""))&lt;&gt;0, ", ", ""), "")</f>
        <v/>
      </c>
      <c r="BJ31" s="6" t="str" cm="1">
        <f t="array" ref="BJ31">IF(AND(AN$26&lt;&gt;"", M31&lt;&gt;0), "'"&amp;BJ$4&amp;ROW()&amp;"'"&amp;IF(SUMPRODUCT(--(BK31:$BM31&lt;&gt;""))&lt;&gt;0, ", ", ""), "")</f>
        <v/>
      </c>
      <c r="BK31" s="6" t="str" cm="1">
        <f t="array" ref="BK31">IF(AND(AO$26&lt;&gt;"", N31&lt;&gt;0), "'"&amp;BK$4&amp;ROW()&amp;"'"&amp;IF(SUMPRODUCT(--(BL31:$BM31&lt;&gt;""))&lt;&gt;0, ", ", ""), "")</f>
        <v/>
      </c>
      <c r="BL31" s="6" t="str" cm="1">
        <f t="array" ref="BL31">IF(AND(AP$26&lt;&gt;"", O31&lt;&gt;0), "'"&amp;BL$4&amp;ROW()&amp;"'"&amp;IF(SUMPRODUCT(--(BM31:$BM31&lt;&gt;""))&lt;&gt;0, ", ", ""), "")</f>
        <v/>
      </c>
      <c r="BM31" s="6" t="str" cm="1">
        <f t="array" ref="BM31">IF(AND(AQ$26&lt;&gt;"", P31&lt;&gt;0), "'"&amp;BM$4&amp;ROW()&amp;"'"&amp;IF(SUMPRODUCT(--($BM31:BN31&lt;&gt;""))&lt;&gt;0, ", ", ""), "")</f>
        <v/>
      </c>
      <c r="BN31" s="155" cm="1">
        <f t="array" ref="BN31">SUMPRODUCT(--(BE31:BM31&lt;&gt;""))</f>
        <v>0</v>
      </c>
      <c r="BO31" s="156" t="str">
        <f t="shared" si="62"/>
        <v/>
      </c>
      <c r="BP31" s="123" t="str">
        <f t="shared" si="5"/>
        <v/>
      </c>
      <c r="BQ31" s="6" t="str">
        <f t="shared" si="6"/>
        <v/>
      </c>
      <c r="BR31" s="6" t="str">
        <f t="shared" si="7"/>
        <v/>
      </c>
      <c r="BS31" s="6" t="str">
        <f t="shared" si="8"/>
        <v/>
      </c>
      <c r="BT31" s="6" t="str">
        <f t="shared" si="9"/>
        <v/>
      </c>
      <c r="BU31" s="6" t="str">
        <f t="shared" si="10"/>
        <v/>
      </c>
      <c r="BV31" s="6" t="str">
        <f t="shared" si="11"/>
        <v/>
      </c>
      <c r="BW31" s="6" t="str">
        <f t="shared" si="12"/>
        <v/>
      </c>
      <c r="BX31" s="6" t="str">
        <f t="shared" si="13"/>
        <v/>
      </c>
      <c r="BY31" s="6" t="str">
        <f t="shared" si="14"/>
        <v/>
      </c>
      <c r="BZ31" s="6" t="str">
        <f t="shared" si="15"/>
        <v/>
      </c>
      <c r="CA31" s="6" t="str">
        <f t="shared" si="16"/>
        <v/>
      </c>
      <c r="CB31" s="123" t="str">
        <f t="shared" si="18"/>
        <v/>
      </c>
      <c r="CC31" s="6" t="str">
        <f t="shared" si="19"/>
        <v/>
      </c>
      <c r="CD31" s="60" t="str">
        <f t="shared" si="20"/>
        <v/>
      </c>
    </row>
    <row r="32" spans="1:82" ht="14.4" customHeight="1" x14ac:dyDescent="0.3">
      <c r="A32" s="110" t="str">
        <f t="shared" si="17"/>
        <v/>
      </c>
      <c r="B32" s="100"/>
      <c r="C32" s="70"/>
      <c r="D32" s="27" t="s">
        <v>613</v>
      </c>
      <c r="E32" s="27"/>
      <c r="F32" s="97"/>
      <c r="G32" s="78">
        <f t="shared" si="47"/>
        <v>0</v>
      </c>
      <c r="H32" s="97"/>
      <c r="I32" s="97"/>
      <c r="J32" s="97"/>
      <c r="K32" s="97"/>
      <c r="L32" s="97"/>
      <c r="M32" s="97"/>
      <c r="N32" s="97"/>
      <c r="O32" s="97"/>
      <c r="P32" s="97"/>
      <c r="Q32" s="6"/>
      <c r="R32" s="122"/>
      <c r="S32" s="6"/>
      <c r="T32" s="123"/>
      <c r="U32" s="6" t="s">
        <v>650</v>
      </c>
      <c r="V32" s="6"/>
      <c r="W32" s="6" t="s">
        <v>698</v>
      </c>
      <c r="X32" s="6" t="s">
        <v>698</v>
      </c>
      <c r="Y32" s="6" t="s">
        <v>698</v>
      </c>
      <c r="Z32" s="6" t="s">
        <v>698</v>
      </c>
      <c r="AA32" s="6" t="s">
        <v>698</v>
      </c>
      <c r="AB32" s="6" t="s">
        <v>698</v>
      </c>
      <c r="AC32" s="6" t="s">
        <v>698</v>
      </c>
      <c r="AD32" s="6" t="s">
        <v>698</v>
      </c>
      <c r="AE32" s="6" t="s">
        <v>698</v>
      </c>
      <c r="AF32" s="123"/>
      <c r="AG32" s="6">
        <f t="shared" si="52"/>
        <v>-1</v>
      </c>
      <c r="AH32" s="6"/>
      <c r="AI32" s="6">
        <f t="shared" si="53"/>
        <v>-1</v>
      </c>
      <c r="AJ32" s="6">
        <f t="shared" si="54"/>
        <v>-1</v>
      </c>
      <c r="AK32" s="6">
        <f t="shared" si="55"/>
        <v>-1</v>
      </c>
      <c r="AL32" s="6">
        <f t="shared" si="56"/>
        <v>-1</v>
      </c>
      <c r="AM32" s="6">
        <f t="shared" si="57"/>
        <v>-1</v>
      </c>
      <c r="AN32" s="6">
        <f t="shared" si="58"/>
        <v>-1</v>
      </c>
      <c r="AO32" s="6">
        <f t="shared" si="59"/>
        <v>-1</v>
      </c>
      <c r="AP32" s="6">
        <f t="shared" si="60"/>
        <v>-1</v>
      </c>
      <c r="AQ32" s="129">
        <f t="shared" si="61"/>
        <v>-1</v>
      </c>
      <c r="AR32" s="123"/>
      <c r="AS32" s="6" t="str">
        <f t="shared" si="49"/>
        <v/>
      </c>
      <c r="AT32" s="6" t="str">
        <f t="shared" si="50"/>
        <v/>
      </c>
      <c r="AU32" s="6" t="str">
        <f t="shared" si="51"/>
        <v/>
      </c>
      <c r="AV32" s="6" t="str">
        <f t="shared" si="51"/>
        <v/>
      </c>
      <c r="AW32" s="6" t="str">
        <f t="shared" si="51"/>
        <v/>
      </c>
      <c r="AX32" s="6" t="str">
        <f t="shared" si="51"/>
        <v/>
      </c>
      <c r="AY32" s="6" t="str">
        <f t="shared" si="51"/>
        <v/>
      </c>
      <c r="AZ32" s="6" t="str">
        <f t="shared" si="51"/>
        <v/>
      </c>
      <c r="BA32" s="6" t="str">
        <f t="shared" si="51"/>
        <v/>
      </c>
      <c r="BB32" s="6" t="str">
        <f t="shared" si="51"/>
        <v/>
      </c>
      <c r="BC32" s="6" t="str">
        <f t="shared" si="51"/>
        <v/>
      </c>
      <c r="BD32" s="156"/>
      <c r="BE32" s="123" t="str" cm="1">
        <f t="array" ref="BE32">IF(AND(AI$26&lt;&gt;"", H32&lt;&gt;0), "'"&amp;BE$4&amp;ROW()&amp;"'"&amp;IF(SUMPRODUCT(--(BF32:$BM32&lt;&gt;""))&lt;&gt;0, ", ", ""), "")</f>
        <v/>
      </c>
      <c r="BF32" s="6" t="str" cm="1">
        <f t="array" ref="BF32">IF(AND(AJ$26&lt;&gt;"", I32&lt;&gt;0), "'"&amp;BF$4&amp;ROW()&amp;"'"&amp;IF(SUMPRODUCT(--(BG32:$BM32&lt;&gt;""))&lt;&gt;0, ", ", ""), "")</f>
        <v/>
      </c>
      <c r="BG32" s="6" t="str" cm="1">
        <f t="array" ref="BG32">IF(AND(AK$26&lt;&gt;"", J32&lt;&gt;0), "'"&amp;BG$4&amp;ROW()&amp;"'"&amp;IF(SUMPRODUCT(--(BH32:$BM32&lt;&gt;""))&lt;&gt;0, ", ", ""), "")</f>
        <v/>
      </c>
      <c r="BH32" s="6" t="str" cm="1">
        <f t="array" ref="BH32">IF(AND(AL$26&lt;&gt;"", K32&lt;&gt;0), "'"&amp;BH$4&amp;ROW()&amp;"'"&amp;IF(SUMPRODUCT(--(BI32:$BM32&lt;&gt;""))&lt;&gt;0, ", ", ""), "")</f>
        <v/>
      </c>
      <c r="BI32" s="6" t="str" cm="1">
        <f t="array" ref="BI32">IF(AND(AM$26&lt;&gt;"", L32&lt;&gt;0), "'"&amp;BI$4&amp;ROW()&amp;"'"&amp;IF(SUMPRODUCT(--(BJ32:$BM32&lt;&gt;""))&lt;&gt;0, ", ", ""), "")</f>
        <v/>
      </c>
      <c r="BJ32" s="6" t="str" cm="1">
        <f t="array" ref="BJ32">IF(AND(AN$26&lt;&gt;"", M32&lt;&gt;0), "'"&amp;BJ$4&amp;ROW()&amp;"'"&amp;IF(SUMPRODUCT(--(BK32:$BM32&lt;&gt;""))&lt;&gt;0, ", ", ""), "")</f>
        <v/>
      </c>
      <c r="BK32" s="6" t="str" cm="1">
        <f t="array" ref="BK32">IF(AND(AO$26&lt;&gt;"", N32&lt;&gt;0), "'"&amp;BK$4&amp;ROW()&amp;"'"&amp;IF(SUMPRODUCT(--(BL32:$BM32&lt;&gt;""))&lt;&gt;0, ", ", ""), "")</f>
        <v/>
      </c>
      <c r="BL32" s="6" t="str" cm="1">
        <f t="array" ref="BL32">IF(AND(AP$26&lt;&gt;"", O32&lt;&gt;0), "'"&amp;BL$4&amp;ROW()&amp;"'"&amp;IF(SUMPRODUCT(--(BM32:$BM32&lt;&gt;""))&lt;&gt;0, ", ", ""), "")</f>
        <v/>
      </c>
      <c r="BM32" s="6" t="str" cm="1">
        <f t="array" ref="BM32">IF(AND(AQ$26&lt;&gt;"", P32&lt;&gt;0), "'"&amp;BM$4&amp;ROW()&amp;"'"&amp;IF(SUMPRODUCT(--($BM32:BN32&lt;&gt;""))&lt;&gt;0, ", ", ""), "")</f>
        <v/>
      </c>
      <c r="BN32" s="155" cm="1">
        <f t="array" ref="BN32">SUMPRODUCT(--(BE32:BM32&lt;&gt;""))</f>
        <v>0</v>
      </c>
      <c r="BO32" s="156" t="str">
        <f t="shared" si="62"/>
        <v/>
      </c>
      <c r="BP32" s="123" t="str">
        <f t="shared" si="5"/>
        <v/>
      </c>
      <c r="BQ32" s="6" t="str">
        <f t="shared" si="6"/>
        <v/>
      </c>
      <c r="BR32" s="6" t="str">
        <f t="shared" si="7"/>
        <v/>
      </c>
      <c r="BS32" s="6" t="str">
        <f t="shared" si="8"/>
        <v/>
      </c>
      <c r="BT32" s="6" t="str">
        <f t="shared" si="9"/>
        <v/>
      </c>
      <c r="BU32" s="6" t="str">
        <f t="shared" si="10"/>
        <v/>
      </c>
      <c r="BV32" s="6" t="str">
        <f t="shared" si="11"/>
        <v/>
      </c>
      <c r="BW32" s="6" t="str">
        <f t="shared" si="12"/>
        <v/>
      </c>
      <c r="BX32" s="6" t="str">
        <f t="shared" si="13"/>
        <v/>
      </c>
      <c r="BY32" s="6" t="str">
        <f t="shared" si="14"/>
        <v/>
      </c>
      <c r="BZ32" s="6" t="str">
        <f t="shared" si="15"/>
        <v/>
      </c>
      <c r="CA32" s="6" t="str">
        <f t="shared" si="16"/>
        <v/>
      </c>
      <c r="CB32" s="123" t="str">
        <f t="shared" si="18"/>
        <v/>
      </c>
      <c r="CC32" s="6" t="str">
        <f t="shared" si="19"/>
        <v/>
      </c>
      <c r="CD32" s="60" t="str">
        <f t="shared" si="20"/>
        <v/>
      </c>
    </row>
    <row r="33" spans="1:82" ht="14.4" customHeight="1" x14ac:dyDescent="0.3">
      <c r="A33" s="110" t="str">
        <f t="shared" si="17"/>
        <v/>
      </c>
      <c r="B33" s="100"/>
      <c r="C33" s="70"/>
      <c r="D33" s="27" t="s">
        <v>616</v>
      </c>
      <c r="E33" s="27"/>
      <c r="F33" s="97"/>
      <c r="G33" s="78">
        <f t="shared" si="47"/>
        <v>0</v>
      </c>
      <c r="H33" s="97"/>
      <c r="I33" s="97"/>
      <c r="J33" s="97"/>
      <c r="K33" s="97"/>
      <c r="L33" s="97"/>
      <c r="M33" s="97"/>
      <c r="N33" s="97"/>
      <c r="O33" s="97"/>
      <c r="P33" s="97"/>
      <c r="Q33" s="6"/>
      <c r="R33" s="122"/>
      <c r="S33" s="6"/>
      <c r="T33" s="123"/>
      <c r="U33" s="6" t="s">
        <v>650</v>
      </c>
      <c r="V33" s="6"/>
      <c r="W33" s="6" t="s">
        <v>698</v>
      </c>
      <c r="X33" s="6" t="s">
        <v>698</v>
      </c>
      <c r="Y33" s="6" t="s">
        <v>698</v>
      </c>
      <c r="Z33" s="6" t="s">
        <v>698</v>
      </c>
      <c r="AA33" s="6" t="s">
        <v>698</v>
      </c>
      <c r="AB33" s="6" t="s">
        <v>698</v>
      </c>
      <c r="AC33" s="6" t="s">
        <v>698</v>
      </c>
      <c r="AD33" s="6" t="s">
        <v>698</v>
      </c>
      <c r="AE33" s="6" t="s">
        <v>698</v>
      </c>
      <c r="AF33" s="123"/>
      <c r="AG33" s="6">
        <f t="shared" si="52"/>
        <v>-1</v>
      </c>
      <c r="AH33" s="6"/>
      <c r="AI33" s="6">
        <f t="shared" si="53"/>
        <v>-1</v>
      </c>
      <c r="AJ33" s="6">
        <f t="shared" si="54"/>
        <v>-1</v>
      </c>
      <c r="AK33" s="6">
        <f t="shared" si="55"/>
        <v>-1</v>
      </c>
      <c r="AL33" s="6">
        <f t="shared" si="56"/>
        <v>-1</v>
      </c>
      <c r="AM33" s="6">
        <f t="shared" si="57"/>
        <v>-1</v>
      </c>
      <c r="AN33" s="6">
        <f t="shared" si="58"/>
        <v>-1</v>
      </c>
      <c r="AO33" s="6">
        <f t="shared" si="59"/>
        <v>-1</v>
      </c>
      <c r="AP33" s="6">
        <f t="shared" si="60"/>
        <v>-1</v>
      </c>
      <c r="AQ33" s="129">
        <f t="shared" si="61"/>
        <v>-1</v>
      </c>
      <c r="AR33" s="123"/>
      <c r="AS33" s="6" t="str">
        <f t="shared" si="49"/>
        <v/>
      </c>
      <c r="AT33" s="6" t="str">
        <f t="shared" si="50"/>
        <v/>
      </c>
      <c r="AU33" s="6" t="str">
        <f t="shared" si="51"/>
        <v/>
      </c>
      <c r="AV33" s="6" t="str">
        <f t="shared" si="51"/>
        <v/>
      </c>
      <c r="AW33" s="6" t="str">
        <f t="shared" si="51"/>
        <v/>
      </c>
      <c r="AX33" s="6" t="str">
        <f t="shared" si="51"/>
        <v/>
      </c>
      <c r="AY33" s="6" t="str">
        <f t="shared" si="51"/>
        <v/>
      </c>
      <c r="AZ33" s="6" t="str">
        <f t="shared" si="51"/>
        <v/>
      </c>
      <c r="BA33" s="6" t="str">
        <f t="shared" si="51"/>
        <v/>
      </c>
      <c r="BB33" s="6" t="str">
        <f t="shared" si="51"/>
        <v/>
      </c>
      <c r="BC33" s="6" t="str">
        <f t="shared" si="51"/>
        <v/>
      </c>
      <c r="BD33" s="156"/>
      <c r="BE33" s="123" t="str" cm="1">
        <f t="array" ref="BE33">IF(AND(AI$26&lt;&gt;"", H33&lt;&gt;0), "'"&amp;BE$4&amp;ROW()&amp;"'"&amp;IF(SUMPRODUCT(--(BF33:$BM33&lt;&gt;""))&lt;&gt;0, ", ", ""), "")</f>
        <v/>
      </c>
      <c r="BF33" s="6" t="str" cm="1">
        <f t="array" ref="BF33">IF(AND(AJ$26&lt;&gt;"", I33&lt;&gt;0), "'"&amp;BF$4&amp;ROW()&amp;"'"&amp;IF(SUMPRODUCT(--(BG33:$BM33&lt;&gt;""))&lt;&gt;0, ", ", ""), "")</f>
        <v/>
      </c>
      <c r="BG33" s="6" t="str" cm="1">
        <f t="array" ref="BG33">IF(AND(AK$26&lt;&gt;"", J33&lt;&gt;0), "'"&amp;BG$4&amp;ROW()&amp;"'"&amp;IF(SUMPRODUCT(--(BH33:$BM33&lt;&gt;""))&lt;&gt;0, ", ", ""), "")</f>
        <v/>
      </c>
      <c r="BH33" s="6" t="str" cm="1">
        <f t="array" ref="BH33">IF(AND(AL$26&lt;&gt;"", K33&lt;&gt;0), "'"&amp;BH$4&amp;ROW()&amp;"'"&amp;IF(SUMPRODUCT(--(BI33:$BM33&lt;&gt;""))&lt;&gt;0, ", ", ""), "")</f>
        <v/>
      </c>
      <c r="BI33" s="6" t="str" cm="1">
        <f t="array" ref="BI33">IF(AND(AM$26&lt;&gt;"", L33&lt;&gt;0), "'"&amp;BI$4&amp;ROW()&amp;"'"&amp;IF(SUMPRODUCT(--(BJ33:$BM33&lt;&gt;""))&lt;&gt;0, ", ", ""), "")</f>
        <v/>
      </c>
      <c r="BJ33" s="6" t="str" cm="1">
        <f t="array" ref="BJ33">IF(AND(AN$26&lt;&gt;"", M33&lt;&gt;0), "'"&amp;BJ$4&amp;ROW()&amp;"'"&amp;IF(SUMPRODUCT(--(BK33:$BM33&lt;&gt;""))&lt;&gt;0, ", ", ""), "")</f>
        <v/>
      </c>
      <c r="BK33" s="6" t="str" cm="1">
        <f t="array" ref="BK33">IF(AND(AO$26&lt;&gt;"", N33&lt;&gt;0), "'"&amp;BK$4&amp;ROW()&amp;"'"&amp;IF(SUMPRODUCT(--(BL33:$BM33&lt;&gt;""))&lt;&gt;0, ", ", ""), "")</f>
        <v/>
      </c>
      <c r="BL33" s="6" t="str" cm="1">
        <f t="array" ref="BL33">IF(AND(AP$26&lt;&gt;"", O33&lt;&gt;0), "'"&amp;BL$4&amp;ROW()&amp;"'"&amp;IF(SUMPRODUCT(--(BM33:$BM33&lt;&gt;""))&lt;&gt;0, ", ", ""), "")</f>
        <v/>
      </c>
      <c r="BM33" s="6" t="str" cm="1">
        <f t="array" ref="BM33">IF(AND(AQ$26&lt;&gt;"", P33&lt;&gt;0), "'"&amp;BM$4&amp;ROW()&amp;"'"&amp;IF(SUMPRODUCT(--($BM33:BN33&lt;&gt;""))&lt;&gt;0, ", ", ""), "")</f>
        <v/>
      </c>
      <c r="BN33" s="155" cm="1">
        <f t="array" ref="BN33">SUMPRODUCT(--(BE33:BM33&lt;&gt;""))</f>
        <v>0</v>
      </c>
      <c r="BO33" s="156" t="str">
        <f t="shared" si="62"/>
        <v/>
      </c>
      <c r="BP33" s="123" t="str">
        <f t="shared" si="5"/>
        <v/>
      </c>
      <c r="BQ33" s="6" t="str">
        <f t="shared" si="6"/>
        <v/>
      </c>
      <c r="BR33" s="6" t="str">
        <f t="shared" si="7"/>
        <v/>
      </c>
      <c r="BS33" s="6" t="str">
        <f t="shared" si="8"/>
        <v/>
      </c>
      <c r="BT33" s="6" t="str">
        <f t="shared" si="9"/>
        <v/>
      </c>
      <c r="BU33" s="6" t="str">
        <f t="shared" si="10"/>
        <v/>
      </c>
      <c r="BV33" s="6" t="str">
        <f t="shared" si="11"/>
        <v/>
      </c>
      <c r="BW33" s="6" t="str">
        <f t="shared" si="12"/>
        <v/>
      </c>
      <c r="BX33" s="6" t="str">
        <f t="shared" si="13"/>
        <v/>
      </c>
      <c r="BY33" s="6" t="str">
        <f t="shared" si="14"/>
        <v/>
      </c>
      <c r="BZ33" s="6" t="str">
        <f t="shared" si="15"/>
        <v/>
      </c>
      <c r="CA33" s="6" t="str">
        <f t="shared" si="16"/>
        <v/>
      </c>
      <c r="CB33" s="123" t="str">
        <f t="shared" si="18"/>
        <v/>
      </c>
      <c r="CC33" s="6" t="str">
        <f t="shared" si="19"/>
        <v/>
      </c>
      <c r="CD33" s="60" t="str">
        <f t="shared" si="20"/>
        <v/>
      </c>
    </row>
    <row r="34" spans="1:82" ht="14.4" customHeight="1" x14ac:dyDescent="0.3">
      <c r="A34" s="110" t="str">
        <f t="shared" si="17"/>
        <v/>
      </c>
      <c r="B34" s="100"/>
      <c r="C34" s="70"/>
      <c r="D34" s="27" t="s">
        <v>70</v>
      </c>
      <c r="E34" s="27"/>
      <c r="F34" s="97"/>
      <c r="G34" s="78">
        <f t="shared" si="47"/>
        <v>0</v>
      </c>
      <c r="H34" s="97"/>
      <c r="I34" s="97"/>
      <c r="J34" s="97"/>
      <c r="K34" s="97"/>
      <c r="L34" s="97"/>
      <c r="M34" s="97"/>
      <c r="N34" s="97"/>
      <c r="O34" s="97"/>
      <c r="P34" s="97"/>
      <c r="Q34" s="6"/>
      <c r="R34" s="122"/>
      <c r="S34" s="6"/>
      <c r="T34" s="123"/>
      <c r="U34" s="6" t="s">
        <v>650</v>
      </c>
      <c r="V34" s="6"/>
      <c r="W34" s="6" t="s">
        <v>698</v>
      </c>
      <c r="X34" s="6" t="s">
        <v>698</v>
      </c>
      <c r="Y34" s="6" t="s">
        <v>698</v>
      </c>
      <c r="Z34" s="6" t="s">
        <v>698</v>
      </c>
      <c r="AA34" s="6" t="s">
        <v>698</v>
      </c>
      <c r="AB34" s="6" t="s">
        <v>698</v>
      </c>
      <c r="AC34" s="6" t="s">
        <v>698</v>
      </c>
      <c r="AD34" s="6" t="s">
        <v>698</v>
      </c>
      <c r="AE34" s="6" t="s">
        <v>698</v>
      </c>
      <c r="AF34" s="123"/>
      <c r="AG34" s="6">
        <f t="shared" si="52"/>
        <v>-1</v>
      </c>
      <c r="AH34" s="6"/>
      <c r="AI34" s="6">
        <f t="shared" si="53"/>
        <v>-1</v>
      </c>
      <c r="AJ34" s="6">
        <f t="shared" si="54"/>
        <v>-1</v>
      </c>
      <c r="AK34" s="6">
        <f t="shared" si="55"/>
        <v>-1</v>
      </c>
      <c r="AL34" s="6">
        <f t="shared" si="56"/>
        <v>-1</v>
      </c>
      <c r="AM34" s="6">
        <f t="shared" si="57"/>
        <v>-1</v>
      </c>
      <c r="AN34" s="6">
        <f t="shared" si="58"/>
        <v>-1</v>
      </c>
      <c r="AO34" s="6">
        <f t="shared" si="59"/>
        <v>-1</v>
      </c>
      <c r="AP34" s="6">
        <f t="shared" si="60"/>
        <v>-1</v>
      </c>
      <c r="AQ34" s="129">
        <f t="shared" si="61"/>
        <v>-1</v>
      </c>
      <c r="AR34" s="123"/>
      <c r="AS34" s="6" t="str">
        <f t="shared" si="49"/>
        <v/>
      </c>
      <c r="AT34" s="6" t="str">
        <f t="shared" si="50"/>
        <v/>
      </c>
      <c r="AU34" s="6" t="str">
        <f t="shared" si="51"/>
        <v/>
      </c>
      <c r="AV34" s="6" t="str">
        <f t="shared" si="51"/>
        <v/>
      </c>
      <c r="AW34" s="6" t="str">
        <f t="shared" si="51"/>
        <v/>
      </c>
      <c r="AX34" s="6" t="str">
        <f t="shared" si="51"/>
        <v/>
      </c>
      <c r="AY34" s="6" t="str">
        <f t="shared" si="51"/>
        <v/>
      </c>
      <c r="AZ34" s="6" t="str">
        <f t="shared" si="51"/>
        <v/>
      </c>
      <c r="BA34" s="6" t="str">
        <f t="shared" si="51"/>
        <v/>
      </c>
      <c r="BB34" s="6" t="str">
        <f t="shared" si="51"/>
        <v/>
      </c>
      <c r="BC34" s="6" t="str">
        <f t="shared" si="51"/>
        <v/>
      </c>
      <c r="BD34" s="156"/>
      <c r="BE34" s="123" t="str" cm="1">
        <f t="array" ref="BE34">IF(AND(AI$26&lt;&gt;"", H34&lt;&gt;0), "'"&amp;BE$4&amp;ROW()&amp;"'"&amp;IF(SUMPRODUCT(--(BF34:$BM34&lt;&gt;""))&lt;&gt;0, ", ", ""), "")</f>
        <v/>
      </c>
      <c r="BF34" s="6" t="str" cm="1">
        <f t="array" ref="BF34">IF(AND(AJ$26&lt;&gt;"", I34&lt;&gt;0), "'"&amp;BF$4&amp;ROW()&amp;"'"&amp;IF(SUMPRODUCT(--(BG34:$BM34&lt;&gt;""))&lt;&gt;0, ", ", ""), "")</f>
        <v/>
      </c>
      <c r="BG34" s="6" t="str" cm="1">
        <f t="array" ref="BG34">IF(AND(AK$26&lt;&gt;"", J34&lt;&gt;0), "'"&amp;BG$4&amp;ROW()&amp;"'"&amp;IF(SUMPRODUCT(--(BH34:$BM34&lt;&gt;""))&lt;&gt;0, ", ", ""), "")</f>
        <v/>
      </c>
      <c r="BH34" s="6" t="str" cm="1">
        <f t="array" ref="BH34">IF(AND(AL$26&lt;&gt;"", K34&lt;&gt;0), "'"&amp;BH$4&amp;ROW()&amp;"'"&amp;IF(SUMPRODUCT(--(BI34:$BM34&lt;&gt;""))&lt;&gt;0, ", ", ""), "")</f>
        <v/>
      </c>
      <c r="BI34" s="6" t="str" cm="1">
        <f t="array" ref="BI34">IF(AND(AM$26&lt;&gt;"", L34&lt;&gt;0), "'"&amp;BI$4&amp;ROW()&amp;"'"&amp;IF(SUMPRODUCT(--(BJ34:$BM34&lt;&gt;""))&lt;&gt;0, ", ", ""), "")</f>
        <v/>
      </c>
      <c r="BJ34" s="6" t="str" cm="1">
        <f t="array" ref="BJ34">IF(AND(AN$26&lt;&gt;"", M34&lt;&gt;0), "'"&amp;BJ$4&amp;ROW()&amp;"'"&amp;IF(SUMPRODUCT(--(BK34:$BM34&lt;&gt;""))&lt;&gt;0, ", ", ""), "")</f>
        <v/>
      </c>
      <c r="BK34" s="6" t="str" cm="1">
        <f t="array" ref="BK34">IF(AND(AO$26&lt;&gt;"", N34&lt;&gt;0), "'"&amp;BK$4&amp;ROW()&amp;"'"&amp;IF(SUMPRODUCT(--(BL34:$BM34&lt;&gt;""))&lt;&gt;0, ", ", ""), "")</f>
        <v/>
      </c>
      <c r="BL34" s="6" t="str" cm="1">
        <f t="array" ref="BL34">IF(AND(AP$26&lt;&gt;"", O34&lt;&gt;0), "'"&amp;BL$4&amp;ROW()&amp;"'"&amp;IF(SUMPRODUCT(--(BM34:$BM34&lt;&gt;""))&lt;&gt;0, ", ", ""), "")</f>
        <v/>
      </c>
      <c r="BM34" s="6" t="str" cm="1">
        <f t="array" ref="BM34">IF(AND(AQ$26&lt;&gt;"", P34&lt;&gt;0), "'"&amp;BM$4&amp;ROW()&amp;"'"&amp;IF(SUMPRODUCT(--($BM34:BN34&lt;&gt;""))&lt;&gt;0, ", ", ""), "")</f>
        <v/>
      </c>
      <c r="BN34" s="155" cm="1">
        <f t="array" ref="BN34">SUMPRODUCT(--(BE34:BM34&lt;&gt;""))</f>
        <v>0</v>
      </c>
      <c r="BO34" s="156" t="str">
        <f t="shared" si="62"/>
        <v/>
      </c>
      <c r="BP34" s="123" t="str">
        <f t="shared" si="5"/>
        <v/>
      </c>
      <c r="BQ34" s="6" t="str">
        <f t="shared" si="6"/>
        <v/>
      </c>
      <c r="BR34" s="6" t="str">
        <f t="shared" si="7"/>
        <v/>
      </c>
      <c r="BS34" s="6" t="str">
        <f t="shared" si="8"/>
        <v/>
      </c>
      <c r="BT34" s="6" t="str">
        <f t="shared" si="9"/>
        <v/>
      </c>
      <c r="BU34" s="6" t="str">
        <f t="shared" si="10"/>
        <v/>
      </c>
      <c r="BV34" s="6" t="str">
        <f t="shared" si="11"/>
        <v/>
      </c>
      <c r="BW34" s="6" t="str">
        <f t="shared" si="12"/>
        <v/>
      </c>
      <c r="BX34" s="6" t="str">
        <f t="shared" si="13"/>
        <v/>
      </c>
      <c r="BY34" s="6" t="str">
        <f t="shared" si="14"/>
        <v/>
      </c>
      <c r="BZ34" s="6" t="str">
        <f t="shared" si="15"/>
        <v/>
      </c>
      <c r="CA34" s="6" t="str">
        <f t="shared" si="16"/>
        <v/>
      </c>
      <c r="CB34" s="123" t="str">
        <f t="shared" si="18"/>
        <v/>
      </c>
      <c r="CC34" s="6" t="str">
        <f t="shared" si="19"/>
        <v/>
      </c>
      <c r="CD34" s="60" t="str">
        <f t="shared" si="20"/>
        <v/>
      </c>
    </row>
    <row r="35" spans="1:82" ht="14.4" customHeight="1" x14ac:dyDescent="0.3">
      <c r="A35" s="110" t="str">
        <f t="shared" si="17"/>
        <v/>
      </c>
      <c r="B35" s="100"/>
      <c r="C35" s="70"/>
      <c r="D35" s="27" t="s">
        <v>74</v>
      </c>
      <c r="E35" s="27"/>
      <c r="F35" s="97"/>
      <c r="G35" s="78">
        <f t="shared" si="47"/>
        <v>0</v>
      </c>
      <c r="H35" s="97"/>
      <c r="I35" s="97"/>
      <c r="J35" s="97"/>
      <c r="K35" s="97"/>
      <c r="L35" s="97"/>
      <c r="M35" s="97"/>
      <c r="N35" s="97"/>
      <c r="O35" s="97"/>
      <c r="P35" s="97"/>
      <c r="Q35" s="6"/>
      <c r="R35" s="122"/>
      <c r="S35" s="6"/>
      <c r="T35" s="123"/>
      <c r="U35" s="6" t="s">
        <v>650</v>
      </c>
      <c r="V35" s="6"/>
      <c r="W35" s="6" t="s">
        <v>698</v>
      </c>
      <c r="X35" s="6" t="s">
        <v>698</v>
      </c>
      <c r="Y35" s="6" t="s">
        <v>698</v>
      </c>
      <c r="Z35" s="6" t="s">
        <v>698</v>
      </c>
      <c r="AA35" s="6" t="s">
        <v>698</v>
      </c>
      <c r="AB35" s="6" t="s">
        <v>698</v>
      </c>
      <c r="AC35" s="6" t="s">
        <v>698</v>
      </c>
      <c r="AD35" s="6" t="s">
        <v>698</v>
      </c>
      <c r="AE35" s="6" t="s">
        <v>698</v>
      </c>
      <c r="AF35" s="123"/>
      <c r="AG35" s="6">
        <f t="shared" si="52"/>
        <v>-1</v>
      </c>
      <c r="AH35" s="6"/>
      <c r="AI35" s="6">
        <f t="shared" si="53"/>
        <v>-1</v>
      </c>
      <c r="AJ35" s="6">
        <f t="shared" si="54"/>
        <v>-1</v>
      </c>
      <c r="AK35" s="6">
        <f t="shared" si="55"/>
        <v>-1</v>
      </c>
      <c r="AL35" s="6">
        <f t="shared" si="56"/>
        <v>-1</v>
      </c>
      <c r="AM35" s="6">
        <f t="shared" si="57"/>
        <v>-1</v>
      </c>
      <c r="AN35" s="6">
        <f t="shared" si="58"/>
        <v>-1</v>
      </c>
      <c r="AO35" s="6">
        <f t="shared" si="59"/>
        <v>-1</v>
      </c>
      <c r="AP35" s="6">
        <f t="shared" si="60"/>
        <v>-1</v>
      </c>
      <c r="AQ35" s="129">
        <f t="shared" si="61"/>
        <v>-1</v>
      </c>
      <c r="AR35" s="123"/>
      <c r="AS35" s="6" t="str">
        <f t="shared" si="49"/>
        <v/>
      </c>
      <c r="AT35" s="6" t="str">
        <f t="shared" si="50"/>
        <v/>
      </c>
      <c r="AU35" s="6" t="str">
        <f t="shared" si="51"/>
        <v/>
      </c>
      <c r="AV35" s="6" t="str">
        <f t="shared" si="51"/>
        <v/>
      </c>
      <c r="AW35" s="6" t="str">
        <f t="shared" si="51"/>
        <v/>
      </c>
      <c r="AX35" s="6" t="str">
        <f t="shared" si="51"/>
        <v/>
      </c>
      <c r="AY35" s="6" t="str">
        <f t="shared" si="51"/>
        <v/>
      </c>
      <c r="AZ35" s="6" t="str">
        <f t="shared" si="51"/>
        <v/>
      </c>
      <c r="BA35" s="6" t="str">
        <f t="shared" si="51"/>
        <v/>
      </c>
      <c r="BB35" s="6" t="str">
        <f t="shared" si="51"/>
        <v/>
      </c>
      <c r="BC35" s="6" t="str">
        <f t="shared" si="51"/>
        <v/>
      </c>
      <c r="BD35" s="156"/>
      <c r="BE35" s="123" t="str" cm="1">
        <f t="array" ref="BE35">IF(AND(AI$26&lt;&gt;"", H35&lt;&gt;0), "'"&amp;BE$4&amp;ROW()&amp;"'"&amp;IF(SUMPRODUCT(--(BF35:$BM35&lt;&gt;""))&lt;&gt;0, ", ", ""), "")</f>
        <v/>
      </c>
      <c r="BF35" s="6" t="str" cm="1">
        <f t="array" ref="BF35">IF(AND(AJ$26&lt;&gt;"", I35&lt;&gt;0), "'"&amp;BF$4&amp;ROW()&amp;"'"&amp;IF(SUMPRODUCT(--(BG35:$BM35&lt;&gt;""))&lt;&gt;0, ", ", ""), "")</f>
        <v/>
      </c>
      <c r="BG35" s="6" t="str" cm="1">
        <f t="array" ref="BG35">IF(AND(AK$26&lt;&gt;"", J35&lt;&gt;0), "'"&amp;BG$4&amp;ROW()&amp;"'"&amp;IF(SUMPRODUCT(--(BH35:$BM35&lt;&gt;""))&lt;&gt;0, ", ", ""), "")</f>
        <v/>
      </c>
      <c r="BH35" s="6" t="str" cm="1">
        <f t="array" ref="BH35">IF(AND(AL$26&lt;&gt;"", K35&lt;&gt;0), "'"&amp;BH$4&amp;ROW()&amp;"'"&amp;IF(SUMPRODUCT(--(BI35:$BM35&lt;&gt;""))&lt;&gt;0, ", ", ""), "")</f>
        <v/>
      </c>
      <c r="BI35" s="6" t="str" cm="1">
        <f t="array" ref="BI35">IF(AND(AM$26&lt;&gt;"", L35&lt;&gt;0), "'"&amp;BI$4&amp;ROW()&amp;"'"&amp;IF(SUMPRODUCT(--(BJ35:$BM35&lt;&gt;""))&lt;&gt;0, ", ", ""), "")</f>
        <v/>
      </c>
      <c r="BJ35" s="6" t="str" cm="1">
        <f t="array" ref="BJ35">IF(AND(AN$26&lt;&gt;"", M35&lt;&gt;0), "'"&amp;BJ$4&amp;ROW()&amp;"'"&amp;IF(SUMPRODUCT(--(BK35:$BM35&lt;&gt;""))&lt;&gt;0, ", ", ""), "")</f>
        <v/>
      </c>
      <c r="BK35" s="6" t="str" cm="1">
        <f t="array" ref="BK35">IF(AND(AO$26&lt;&gt;"", N35&lt;&gt;0), "'"&amp;BK$4&amp;ROW()&amp;"'"&amp;IF(SUMPRODUCT(--(BL35:$BM35&lt;&gt;""))&lt;&gt;0, ", ", ""), "")</f>
        <v/>
      </c>
      <c r="BL35" s="6" t="str" cm="1">
        <f t="array" ref="BL35">IF(AND(AP$26&lt;&gt;"", O35&lt;&gt;0), "'"&amp;BL$4&amp;ROW()&amp;"'"&amp;IF(SUMPRODUCT(--(BM35:$BM35&lt;&gt;""))&lt;&gt;0, ", ", ""), "")</f>
        <v/>
      </c>
      <c r="BM35" s="6" t="str" cm="1">
        <f t="array" ref="BM35">IF(AND(AQ$26&lt;&gt;"", P35&lt;&gt;0), "'"&amp;BM$4&amp;ROW()&amp;"'"&amp;IF(SUMPRODUCT(--($BM35:BN35&lt;&gt;""))&lt;&gt;0, ", ", ""), "")</f>
        <v/>
      </c>
      <c r="BN35" s="155" cm="1">
        <f t="array" ref="BN35">SUMPRODUCT(--(BE35:BM35&lt;&gt;""))</f>
        <v>0</v>
      </c>
      <c r="BO35" s="156" t="str">
        <f t="shared" si="62"/>
        <v/>
      </c>
      <c r="BP35" s="123" t="str">
        <f t="shared" si="5"/>
        <v/>
      </c>
      <c r="BQ35" s="6" t="str">
        <f t="shared" si="6"/>
        <v/>
      </c>
      <c r="BR35" s="6" t="str">
        <f t="shared" si="7"/>
        <v/>
      </c>
      <c r="BS35" s="6" t="str">
        <f t="shared" si="8"/>
        <v/>
      </c>
      <c r="BT35" s="6" t="str">
        <f t="shared" si="9"/>
        <v/>
      </c>
      <c r="BU35" s="6" t="str">
        <f t="shared" si="10"/>
        <v/>
      </c>
      <c r="BV35" s="6" t="str">
        <f t="shared" si="11"/>
        <v/>
      </c>
      <c r="BW35" s="6" t="str">
        <f t="shared" si="12"/>
        <v/>
      </c>
      <c r="BX35" s="6" t="str">
        <f t="shared" si="13"/>
        <v/>
      </c>
      <c r="BY35" s="6" t="str">
        <f t="shared" si="14"/>
        <v/>
      </c>
      <c r="BZ35" s="6" t="str">
        <f t="shared" si="15"/>
        <v/>
      </c>
      <c r="CA35" s="6" t="str">
        <f t="shared" si="16"/>
        <v/>
      </c>
      <c r="CB35" s="123" t="str">
        <f t="shared" si="18"/>
        <v/>
      </c>
      <c r="CC35" s="6" t="str">
        <f t="shared" si="19"/>
        <v/>
      </c>
      <c r="CD35" s="60" t="str">
        <f t="shared" si="20"/>
        <v/>
      </c>
    </row>
    <row r="36" spans="1:82" ht="14.4" customHeight="1" x14ac:dyDescent="0.3">
      <c r="A36" s="110" t="str">
        <f t="shared" si="17"/>
        <v/>
      </c>
      <c r="B36" s="100"/>
      <c r="C36" s="70"/>
      <c r="D36" s="27" t="s">
        <v>86</v>
      </c>
      <c r="E36" s="27"/>
      <c r="F36" s="97"/>
      <c r="G36" s="78">
        <f t="shared" si="47"/>
        <v>0</v>
      </c>
      <c r="H36" s="97"/>
      <c r="I36" s="97"/>
      <c r="J36" s="97"/>
      <c r="K36" s="97"/>
      <c r="L36" s="97"/>
      <c r="M36" s="97"/>
      <c r="N36" s="97"/>
      <c r="O36" s="97"/>
      <c r="P36" s="97"/>
      <c r="Q36" s="6"/>
      <c r="R36" s="122"/>
      <c r="S36" s="6"/>
      <c r="T36" s="123"/>
      <c r="U36" s="6" t="s">
        <v>650</v>
      </c>
      <c r="V36" s="6"/>
      <c r="W36" s="6" t="s">
        <v>698</v>
      </c>
      <c r="X36" s="6" t="s">
        <v>698</v>
      </c>
      <c r="Y36" s="6" t="s">
        <v>698</v>
      </c>
      <c r="Z36" s="6" t="s">
        <v>698</v>
      </c>
      <c r="AA36" s="6" t="s">
        <v>698</v>
      </c>
      <c r="AB36" s="6" t="s">
        <v>698</v>
      </c>
      <c r="AC36" s="6" t="s">
        <v>698</v>
      </c>
      <c r="AD36" s="6" t="s">
        <v>698</v>
      </c>
      <c r="AE36" s="6" t="s">
        <v>698</v>
      </c>
      <c r="AF36" s="123"/>
      <c r="AG36" s="6">
        <f t="shared" si="52"/>
        <v>-1</v>
      </c>
      <c r="AH36" s="6"/>
      <c r="AI36" s="6">
        <f t="shared" si="53"/>
        <v>-1</v>
      </c>
      <c r="AJ36" s="6">
        <f t="shared" si="54"/>
        <v>-1</v>
      </c>
      <c r="AK36" s="6">
        <f t="shared" si="55"/>
        <v>-1</v>
      </c>
      <c r="AL36" s="6">
        <f t="shared" si="56"/>
        <v>-1</v>
      </c>
      <c r="AM36" s="6">
        <f t="shared" si="57"/>
        <v>-1</v>
      </c>
      <c r="AN36" s="6">
        <f t="shared" si="58"/>
        <v>-1</v>
      </c>
      <c r="AO36" s="6">
        <f t="shared" si="59"/>
        <v>-1</v>
      </c>
      <c r="AP36" s="6">
        <f t="shared" si="60"/>
        <v>-1</v>
      </c>
      <c r="AQ36" s="129">
        <f t="shared" si="61"/>
        <v>-1</v>
      </c>
      <c r="AR36" s="123"/>
      <c r="AS36" s="6" t="str">
        <f t="shared" si="49"/>
        <v/>
      </c>
      <c r="AT36" s="6" t="str">
        <f t="shared" si="50"/>
        <v/>
      </c>
      <c r="AU36" s="6" t="str">
        <f t="shared" si="51"/>
        <v/>
      </c>
      <c r="AV36" s="6" t="str">
        <f t="shared" si="51"/>
        <v/>
      </c>
      <c r="AW36" s="6" t="str">
        <f t="shared" si="51"/>
        <v/>
      </c>
      <c r="AX36" s="6" t="str">
        <f t="shared" si="51"/>
        <v/>
      </c>
      <c r="AY36" s="6" t="str">
        <f t="shared" si="51"/>
        <v/>
      </c>
      <c r="AZ36" s="6" t="str">
        <f t="shared" si="51"/>
        <v/>
      </c>
      <c r="BA36" s="6" t="str">
        <f t="shared" si="51"/>
        <v/>
      </c>
      <c r="BB36" s="6" t="str">
        <f t="shared" si="51"/>
        <v/>
      </c>
      <c r="BC36" s="6" t="str">
        <f t="shared" si="51"/>
        <v/>
      </c>
      <c r="BD36" s="156"/>
      <c r="BE36" s="123" t="str" cm="1">
        <f t="array" ref="BE36">IF(AND(AI$26&lt;&gt;"", H36&lt;&gt;0), "'"&amp;BE$4&amp;ROW()&amp;"'"&amp;IF(SUMPRODUCT(--(BF36:$BM36&lt;&gt;""))&lt;&gt;0, ", ", ""), "")</f>
        <v/>
      </c>
      <c r="BF36" s="6" t="str" cm="1">
        <f t="array" ref="BF36">IF(AND(AJ$26&lt;&gt;"", I36&lt;&gt;0), "'"&amp;BF$4&amp;ROW()&amp;"'"&amp;IF(SUMPRODUCT(--(BG36:$BM36&lt;&gt;""))&lt;&gt;0, ", ", ""), "")</f>
        <v/>
      </c>
      <c r="BG36" s="6" t="str" cm="1">
        <f t="array" ref="BG36">IF(AND(AK$26&lt;&gt;"", J36&lt;&gt;0), "'"&amp;BG$4&amp;ROW()&amp;"'"&amp;IF(SUMPRODUCT(--(BH36:$BM36&lt;&gt;""))&lt;&gt;0, ", ", ""), "")</f>
        <v/>
      </c>
      <c r="BH36" s="6" t="str" cm="1">
        <f t="array" ref="BH36">IF(AND(AL$26&lt;&gt;"", K36&lt;&gt;0), "'"&amp;BH$4&amp;ROW()&amp;"'"&amp;IF(SUMPRODUCT(--(BI36:$BM36&lt;&gt;""))&lt;&gt;0, ", ", ""), "")</f>
        <v/>
      </c>
      <c r="BI36" s="6" t="str" cm="1">
        <f t="array" ref="BI36">IF(AND(AM$26&lt;&gt;"", L36&lt;&gt;0), "'"&amp;BI$4&amp;ROW()&amp;"'"&amp;IF(SUMPRODUCT(--(BJ36:$BM36&lt;&gt;""))&lt;&gt;0, ", ", ""), "")</f>
        <v/>
      </c>
      <c r="BJ36" s="6" t="str" cm="1">
        <f t="array" ref="BJ36">IF(AND(AN$26&lt;&gt;"", M36&lt;&gt;0), "'"&amp;BJ$4&amp;ROW()&amp;"'"&amp;IF(SUMPRODUCT(--(BK36:$BM36&lt;&gt;""))&lt;&gt;0, ", ", ""), "")</f>
        <v/>
      </c>
      <c r="BK36" s="6" t="str" cm="1">
        <f t="array" ref="BK36">IF(AND(AO$26&lt;&gt;"", N36&lt;&gt;0), "'"&amp;BK$4&amp;ROW()&amp;"'"&amp;IF(SUMPRODUCT(--(BL36:$BM36&lt;&gt;""))&lt;&gt;0, ", ", ""), "")</f>
        <v/>
      </c>
      <c r="BL36" s="6" t="str" cm="1">
        <f t="array" ref="BL36">IF(AND(AP$26&lt;&gt;"", O36&lt;&gt;0), "'"&amp;BL$4&amp;ROW()&amp;"'"&amp;IF(SUMPRODUCT(--(BM36:$BM36&lt;&gt;""))&lt;&gt;0, ", ", ""), "")</f>
        <v/>
      </c>
      <c r="BM36" s="6" t="str" cm="1">
        <f t="array" ref="BM36">IF(AND(AQ$26&lt;&gt;"", P36&lt;&gt;0), "'"&amp;BM$4&amp;ROW()&amp;"'"&amp;IF(SUMPRODUCT(--($BM36:BN36&lt;&gt;""))&lt;&gt;0, ", ", ""), "")</f>
        <v/>
      </c>
      <c r="BN36" s="155" cm="1">
        <f t="array" ref="BN36">SUMPRODUCT(--(BE36:BM36&lt;&gt;""))</f>
        <v>0</v>
      </c>
      <c r="BO36" s="156" t="str">
        <f t="shared" si="62"/>
        <v/>
      </c>
      <c r="BP36" s="123" t="str">
        <f t="shared" si="5"/>
        <v/>
      </c>
      <c r="BQ36" s="6" t="str">
        <f t="shared" si="6"/>
        <v/>
      </c>
      <c r="BR36" s="6" t="str">
        <f t="shared" si="7"/>
        <v/>
      </c>
      <c r="BS36" s="6" t="str">
        <f t="shared" si="8"/>
        <v/>
      </c>
      <c r="BT36" s="6" t="str">
        <f t="shared" si="9"/>
        <v/>
      </c>
      <c r="BU36" s="6" t="str">
        <f t="shared" si="10"/>
        <v/>
      </c>
      <c r="BV36" s="6" t="str">
        <f t="shared" si="11"/>
        <v/>
      </c>
      <c r="BW36" s="6" t="str">
        <f t="shared" si="12"/>
        <v/>
      </c>
      <c r="BX36" s="6" t="str">
        <f t="shared" si="13"/>
        <v/>
      </c>
      <c r="BY36" s="6" t="str">
        <f t="shared" si="14"/>
        <v/>
      </c>
      <c r="BZ36" s="6" t="str">
        <f t="shared" si="15"/>
        <v/>
      </c>
      <c r="CA36" s="6" t="str">
        <f t="shared" si="16"/>
        <v/>
      </c>
      <c r="CB36" s="123" t="str">
        <f t="shared" si="18"/>
        <v/>
      </c>
      <c r="CC36" s="6" t="str">
        <f t="shared" si="19"/>
        <v/>
      </c>
      <c r="CD36" s="60" t="str">
        <f t="shared" si="20"/>
        <v/>
      </c>
    </row>
    <row r="37" spans="1:82" ht="24" customHeight="1" x14ac:dyDescent="0.3">
      <c r="A37" s="110" t="str">
        <f t="shared" si="17"/>
        <v/>
      </c>
      <c r="B37" s="100"/>
      <c r="C37" s="70"/>
      <c r="D37" s="27"/>
      <c r="E37" s="27"/>
      <c r="F37" s="78"/>
      <c r="G37" s="78"/>
      <c r="H37" s="78"/>
      <c r="I37" s="78"/>
      <c r="J37" s="78"/>
      <c r="K37" s="78"/>
      <c r="L37" s="78"/>
      <c r="M37" s="78"/>
      <c r="N37" s="78"/>
      <c r="O37" s="78"/>
      <c r="P37" s="78"/>
      <c r="Q37" s="6"/>
      <c r="R37" s="122"/>
      <c r="S37" s="6"/>
      <c r="T37" s="123"/>
      <c r="U37" s="6"/>
      <c r="V37" s="6"/>
      <c r="W37" s="6"/>
      <c r="X37" s="6"/>
      <c r="Y37" s="6"/>
      <c r="Z37" s="6"/>
      <c r="AA37" s="6"/>
      <c r="AB37" s="6"/>
      <c r="AC37" s="6"/>
      <c r="AD37" s="6"/>
      <c r="AE37" s="6"/>
      <c r="AF37" s="123"/>
      <c r="AG37" s="6"/>
      <c r="AH37" s="6"/>
      <c r="AI37" s="6"/>
      <c r="AJ37" s="6"/>
      <c r="AK37" s="6"/>
      <c r="AL37" s="6"/>
      <c r="AM37" s="6"/>
      <c r="AN37" s="6"/>
      <c r="AO37" s="6"/>
      <c r="AP37" s="6"/>
      <c r="AQ37" s="129"/>
      <c r="AR37" s="123"/>
      <c r="AS37" s="6"/>
      <c r="AT37" s="6"/>
      <c r="AU37" s="6"/>
      <c r="AV37" s="6"/>
      <c r="AW37" s="6"/>
      <c r="AX37" s="6"/>
      <c r="AY37" s="6"/>
      <c r="AZ37" s="6"/>
      <c r="BA37" s="6"/>
      <c r="BB37" s="6"/>
      <c r="BC37" s="6"/>
      <c r="BD37" s="156"/>
      <c r="BE37" s="123"/>
      <c r="BF37" s="6"/>
      <c r="BG37" s="6"/>
      <c r="BH37" s="6"/>
      <c r="BI37" s="6"/>
      <c r="BJ37" s="6"/>
      <c r="BK37" s="6"/>
      <c r="BL37" s="6"/>
      <c r="BM37" s="6"/>
      <c r="BN37" s="155"/>
      <c r="BO37" s="156"/>
      <c r="BP37" s="123" t="str">
        <f t="shared" ref="BP37:BP68" si="63">IF(AF37&lt;0, IF(E37&lt;&gt;"", "| Veld '"&amp;BP$4&amp;ROW()&amp;"'"&amp;Fout_redundant, ""), "")</f>
        <v/>
      </c>
      <c r="BQ37" s="6" t="str">
        <f t="shared" ref="BQ37:BQ68" si="64">IF(AG37&lt;0, IF(F37&lt;&gt;"", "| Veld '"&amp;BQ$4&amp;ROW()&amp;"'"&amp;Fout_redundant, ""), "")</f>
        <v/>
      </c>
      <c r="BR37" s="6" t="str">
        <f t="shared" ref="BR37:BR68" si="65">IF(AH37&lt;0, IF(G37&lt;&gt;"", "| Veld '"&amp;BR$4&amp;ROW()&amp;"'"&amp;Fout_redundant, ""), "")</f>
        <v/>
      </c>
      <c r="BS37" s="6" t="str">
        <f t="shared" ref="BS37:BS68" si="66">IF(AI37&lt;0, IF(H37&lt;&gt;"", "| Veld '"&amp;BS$4&amp;ROW()&amp;"'"&amp;Fout_redundant, ""), "")</f>
        <v/>
      </c>
      <c r="BT37" s="6" t="str">
        <f t="shared" ref="BT37:BT68" si="67">IF(AJ37&lt;0, IF(I37&lt;&gt;"", "| Veld '"&amp;BT$4&amp;ROW()&amp;"'"&amp;Fout_redundant, ""), "")</f>
        <v/>
      </c>
      <c r="BU37" s="6" t="str">
        <f t="shared" ref="BU37:BU68" si="68">IF(AK37&lt;0, IF(J37&lt;&gt;"", "| Veld '"&amp;BU$4&amp;ROW()&amp;"'"&amp;Fout_redundant, ""), "")</f>
        <v/>
      </c>
      <c r="BV37" s="6" t="str">
        <f t="shared" ref="BV37:BV68" si="69">IF(AL37&lt;0, IF(K37&lt;&gt;"", "| Veld '"&amp;BV$4&amp;ROW()&amp;"'"&amp;Fout_redundant, ""), "")</f>
        <v/>
      </c>
      <c r="BW37" s="6" t="str">
        <f t="shared" ref="BW37:BW68" si="70">IF(AM37&lt;0, IF(L37&lt;&gt;"", "| Veld '"&amp;BW$4&amp;ROW()&amp;"'"&amp;Fout_redundant, ""), "")</f>
        <v/>
      </c>
      <c r="BX37" s="6" t="str">
        <f t="shared" ref="BX37:BX68" si="71">IF(AN37&lt;0, IF(M37&lt;&gt;"", "| Veld '"&amp;BX$4&amp;ROW()&amp;"'"&amp;Fout_redundant, ""), "")</f>
        <v/>
      </c>
      <c r="BY37" s="6" t="str">
        <f t="shared" ref="BY37:BY68" si="72">IF(AO37&lt;0, IF(N37&lt;&gt;"", "| Veld '"&amp;BY$4&amp;ROW()&amp;"'"&amp;Fout_redundant, ""), "")</f>
        <v/>
      </c>
      <c r="BZ37" s="6" t="str">
        <f t="shared" ref="BZ37:BZ68" si="73">IF(AP37&lt;0, IF(O37&lt;&gt;"", "| Veld '"&amp;BZ$4&amp;ROW()&amp;"'"&amp;Fout_redundant, ""), "")</f>
        <v/>
      </c>
      <c r="CA37" s="6" t="str">
        <f t="shared" ref="CA37:CA68" si="74">IF(AQ37&lt;0, IF(P37&lt;&gt;"", "| Veld '"&amp;CA$4&amp;ROW()&amp;"'"&amp;Fout_redundant, ""), "")</f>
        <v/>
      </c>
      <c r="CB37" s="123" t="str">
        <f t="shared" si="18"/>
        <v/>
      </c>
      <c r="CC37" s="6" t="str">
        <f t="shared" si="19"/>
        <v/>
      </c>
      <c r="CD37" s="60" t="str">
        <f t="shared" si="20"/>
        <v/>
      </c>
    </row>
    <row r="38" spans="1:82" ht="14.4" customHeight="1" x14ac:dyDescent="0.3">
      <c r="A38" s="110" t="str">
        <f t="shared" si="17"/>
        <v>✘</v>
      </c>
      <c r="B38" s="100" t="s">
        <v>638</v>
      </c>
      <c r="C38" s="70"/>
      <c r="D38" s="27"/>
      <c r="E38" s="27"/>
      <c r="F38" s="78"/>
      <c r="G38" s="78"/>
      <c r="H38" s="78"/>
      <c r="I38" s="78"/>
      <c r="J38" s="78"/>
      <c r="K38" s="78"/>
      <c r="L38" s="78"/>
      <c r="M38" s="78"/>
      <c r="N38" s="78"/>
      <c r="O38" s="78"/>
      <c r="P38" s="78"/>
      <c r="Q38" s="6"/>
      <c r="R38" s="122"/>
      <c r="S38" s="6"/>
      <c r="T38" s="123"/>
      <c r="U38" s="6"/>
      <c r="V38" s="6"/>
      <c r="W38" s="6"/>
      <c r="X38" s="6"/>
      <c r="Y38" s="6"/>
      <c r="Z38" s="6"/>
      <c r="AA38" s="6"/>
      <c r="AB38" s="6"/>
      <c r="AC38" s="6"/>
      <c r="AD38" s="6"/>
      <c r="AE38" s="6"/>
      <c r="AF38" s="123"/>
      <c r="AG38" s="6"/>
      <c r="AH38" s="6"/>
      <c r="AI38" s="6" t="s">
        <v>762</v>
      </c>
      <c r="AJ38" s="6"/>
      <c r="AK38" s="6" t="s">
        <v>762</v>
      </c>
      <c r="AL38" s="6" t="s">
        <v>762</v>
      </c>
      <c r="AM38" s="6" t="s">
        <v>762</v>
      </c>
      <c r="AN38" s="6" t="s">
        <v>762</v>
      </c>
      <c r="AO38" s="6"/>
      <c r="AP38" s="6" t="s">
        <v>762</v>
      </c>
      <c r="AQ38" s="129" t="s">
        <v>762</v>
      </c>
      <c r="AR38" s="123"/>
      <c r="AS38" s="6"/>
      <c r="AT38" s="6"/>
      <c r="AU38" s="6"/>
      <c r="AV38" s="6"/>
      <c r="AW38" s="6"/>
      <c r="AX38" s="6"/>
      <c r="AY38" s="6"/>
      <c r="AZ38" s="6"/>
      <c r="BA38" s="6"/>
      <c r="BB38" s="6"/>
      <c r="BC38" s="6"/>
      <c r="BD38" s="156" t="str">
        <f>IF(SUMIF(AF40:AQ48, 1)&lt;&gt;0, "| Vul de tabel in.  ", "")</f>
        <v xml:space="preserve">| Vul de tabel in.  </v>
      </c>
      <c r="BE38" s="123"/>
      <c r="BF38" s="6"/>
      <c r="BG38" s="6"/>
      <c r="BH38" s="6"/>
      <c r="BI38" s="6"/>
      <c r="BJ38" s="6"/>
      <c r="BK38" s="6"/>
      <c r="BL38" s="6"/>
      <c r="BM38" s="6"/>
      <c r="BN38" s="155"/>
      <c r="BO38" s="156"/>
      <c r="BP38" s="123" t="str">
        <f t="shared" si="63"/>
        <v/>
      </c>
      <c r="BQ38" s="6" t="str">
        <f t="shared" si="64"/>
        <v/>
      </c>
      <c r="BR38" s="6" t="str">
        <f t="shared" si="65"/>
        <v/>
      </c>
      <c r="BS38" s="6" t="str">
        <f t="shared" si="66"/>
        <v/>
      </c>
      <c r="BT38" s="6" t="str">
        <f t="shared" si="67"/>
        <v/>
      </c>
      <c r="BU38" s="6" t="str">
        <f t="shared" si="68"/>
        <v/>
      </c>
      <c r="BV38" s="6" t="str">
        <f t="shared" si="69"/>
        <v/>
      </c>
      <c r="BW38" s="6" t="str">
        <f t="shared" si="70"/>
        <v/>
      </c>
      <c r="BX38" s="6" t="str">
        <f t="shared" si="71"/>
        <v/>
      </c>
      <c r="BY38" s="6" t="str">
        <f t="shared" si="72"/>
        <v/>
      </c>
      <c r="BZ38" s="6" t="str">
        <f t="shared" si="73"/>
        <v/>
      </c>
      <c r="CA38" s="6" t="str">
        <f t="shared" si="74"/>
        <v/>
      </c>
      <c r="CB38" s="123" t="str">
        <f t="shared" si="18"/>
        <v xml:space="preserve">| Vul de tabel in.  </v>
      </c>
      <c r="CC38" s="6" t="str">
        <f t="shared" si="19"/>
        <v/>
      </c>
      <c r="CD38" s="60" t="str">
        <f t="shared" si="20"/>
        <v xml:space="preserve">| Vul de tabel in.  </v>
      </c>
    </row>
    <row r="39" spans="1:82" ht="7.35" customHeight="1" x14ac:dyDescent="0.3">
      <c r="A39" s="110" t="str">
        <f t="shared" si="17"/>
        <v/>
      </c>
      <c r="B39" s="100"/>
      <c r="C39" s="70"/>
      <c r="D39" s="27"/>
      <c r="E39" s="27"/>
      <c r="F39" s="78"/>
      <c r="G39" s="78"/>
      <c r="H39" s="78"/>
      <c r="I39" s="78"/>
      <c r="J39" s="78"/>
      <c r="K39" s="78"/>
      <c r="L39" s="78"/>
      <c r="M39" s="78"/>
      <c r="N39" s="78"/>
      <c r="O39" s="78"/>
      <c r="P39" s="78"/>
      <c r="Q39" s="6"/>
      <c r="R39" s="122"/>
      <c r="S39" s="6"/>
      <c r="T39" s="123"/>
      <c r="U39" s="6"/>
      <c r="V39" s="6"/>
      <c r="W39" s="6"/>
      <c r="X39" s="6"/>
      <c r="Y39" s="6"/>
      <c r="Z39" s="6"/>
      <c r="AA39" s="6"/>
      <c r="AB39" s="6"/>
      <c r="AC39" s="6"/>
      <c r="AD39" s="6"/>
      <c r="AE39" s="6"/>
      <c r="AF39" s="123"/>
      <c r="AG39" s="6"/>
      <c r="AH39" s="6"/>
      <c r="AI39" s="6"/>
      <c r="AJ39" s="6"/>
      <c r="AK39" s="6"/>
      <c r="AL39" s="6"/>
      <c r="AM39" s="6"/>
      <c r="AN39" s="6"/>
      <c r="AO39" s="6"/>
      <c r="AP39" s="6"/>
      <c r="AQ39" s="129"/>
      <c r="AR39" s="123"/>
      <c r="AS39" s="6"/>
      <c r="AT39" s="6"/>
      <c r="AU39" s="6"/>
      <c r="AV39" s="6"/>
      <c r="AW39" s="6"/>
      <c r="AX39" s="6"/>
      <c r="AY39" s="6"/>
      <c r="AZ39" s="6"/>
      <c r="BA39" s="6"/>
      <c r="BB39" s="6"/>
      <c r="BC39" s="6"/>
      <c r="BD39" s="156"/>
      <c r="BE39" s="123"/>
      <c r="BF39" s="6"/>
      <c r="BG39" s="6"/>
      <c r="BH39" s="6"/>
      <c r="BI39" s="6"/>
      <c r="BJ39" s="6"/>
      <c r="BK39" s="6"/>
      <c r="BL39" s="6"/>
      <c r="BM39" s="6"/>
      <c r="BN39" s="155"/>
      <c r="BO39" s="156"/>
      <c r="BP39" s="123" t="str">
        <f t="shared" si="63"/>
        <v/>
      </c>
      <c r="BQ39" s="6" t="str">
        <f t="shared" si="64"/>
        <v/>
      </c>
      <c r="BR39" s="6" t="str">
        <f t="shared" si="65"/>
        <v/>
      </c>
      <c r="BS39" s="6" t="str">
        <f t="shared" si="66"/>
        <v/>
      </c>
      <c r="BT39" s="6" t="str">
        <f t="shared" si="67"/>
        <v/>
      </c>
      <c r="BU39" s="6" t="str">
        <f t="shared" si="68"/>
        <v/>
      </c>
      <c r="BV39" s="6" t="str">
        <f t="shared" si="69"/>
        <v/>
      </c>
      <c r="BW39" s="6" t="str">
        <f t="shared" si="70"/>
        <v/>
      </c>
      <c r="BX39" s="6" t="str">
        <f t="shared" si="71"/>
        <v/>
      </c>
      <c r="BY39" s="6" t="str">
        <f t="shared" si="72"/>
        <v/>
      </c>
      <c r="BZ39" s="6" t="str">
        <f t="shared" si="73"/>
        <v/>
      </c>
      <c r="CA39" s="6" t="str">
        <f t="shared" si="74"/>
        <v/>
      </c>
      <c r="CB39" s="123" t="str">
        <f t="shared" si="18"/>
        <v/>
      </c>
      <c r="CC39" s="6" t="str">
        <f t="shared" si="19"/>
        <v/>
      </c>
      <c r="CD39" s="60" t="str">
        <f t="shared" si="20"/>
        <v/>
      </c>
    </row>
    <row r="40" spans="1:82" ht="18" customHeight="1" x14ac:dyDescent="0.3">
      <c r="A40" s="110" t="str">
        <f t="shared" si="17"/>
        <v/>
      </c>
      <c r="B40" s="100"/>
      <c r="C40" s="70" t="s">
        <v>617</v>
      </c>
      <c r="D40" s="27"/>
      <c r="E40" s="97"/>
      <c r="F40" s="157">
        <f t="shared" ref="F40:G40" si="75">SUM(F41:F48)</f>
        <v>0</v>
      </c>
      <c r="G40" s="157">
        <f t="shared" si="75"/>
        <v>0</v>
      </c>
      <c r="H40" s="78">
        <f>SUM(H41:H48)</f>
        <v>0</v>
      </c>
      <c r="I40" s="78">
        <f t="shared" ref="I40:P40" si="76">SUM(I41:I48)</f>
        <v>0</v>
      </c>
      <c r="J40" s="78">
        <f t="shared" si="76"/>
        <v>0</v>
      </c>
      <c r="K40" s="78">
        <f t="shared" si="76"/>
        <v>0</v>
      </c>
      <c r="L40" s="78">
        <f t="shared" si="76"/>
        <v>0</v>
      </c>
      <c r="M40" s="78">
        <f t="shared" si="76"/>
        <v>0</v>
      </c>
      <c r="N40" s="78">
        <f t="shared" si="76"/>
        <v>0</v>
      </c>
      <c r="O40" s="78">
        <f t="shared" si="76"/>
        <v>0</v>
      </c>
      <c r="P40" s="78">
        <f t="shared" si="76"/>
        <v>0</v>
      </c>
      <c r="Q40" s="6"/>
      <c r="R40" s="122"/>
      <c r="S40" s="6"/>
      <c r="T40" s="123" t="s">
        <v>650</v>
      </c>
      <c r="U40" s="6"/>
      <c r="V40" s="6"/>
      <c r="W40" s="6"/>
      <c r="X40" s="6"/>
      <c r="Y40" s="6"/>
      <c r="Z40" s="6"/>
      <c r="AA40" s="6"/>
      <c r="AB40" s="6"/>
      <c r="AC40" s="6"/>
      <c r="AD40" s="6"/>
      <c r="AE40" s="6"/>
      <c r="AF40" s="123">
        <f>IF(E40&lt;&gt;"", 0, 1)</f>
        <v>1</v>
      </c>
      <c r="AG40" s="6"/>
      <c r="AH40" s="6"/>
      <c r="AI40" s="6"/>
      <c r="AJ40" s="6"/>
      <c r="AK40" s="6"/>
      <c r="AL40" s="6"/>
      <c r="AM40" s="6"/>
      <c r="AN40" s="6"/>
      <c r="AO40" s="6"/>
      <c r="AP40" s="6"/>
      <c r="AQ40" s="129"/>
      <c r="AR40" s="123" t="str">
        <f>IF(E40&lt;&gt;"", IF(ISTEXT(E40), IFERROR(IF(SEARCH(".", E40)&lt;&gt;0, "| Veld '"&amp;AR$4&amp;ROW()&amp;"': "&amp;Fout_punt), "| Veld '"&amp;AR$4&amp;ROW()&amp;"': "&amp;Fout_geen_getal),
IF(E40&lt;0, "| Veld '"&amp;AR$4&amp;ROW()&amp;"': Dit getal mag niet negatief zijn.  ",
IF((E40-ROUND(E40, 0))&lt;&gt;0, "| Veld '"&amp;AR$4&amp;ROW()&amp;"': Dit getal moet geheel zijn.  ", ""))), "")</f>
        <v/>
      </c>
      <c r="AS40" s="6" t="str">
        <f>IF(SUM($F41:$F48)&lt;&gt;$F40, "| Veld '"&amp;AS$4&amp;ROW()&amp;"': Het veld moet een som zijn van velden '"&amp;$AS$4&amp;ROW()&amp;"' tot '"&amp;$AS$4&amp;ROW()&amp;"'.  ", "")</f>
        <v/>
      </c>
      <c r="AT40" s="6" t="str">
        <f>IF(SUM($H41:$P48)&lt;&gt;$G40, "| Veld '"&amp;AT$4&amp;ROW()&amp;"': Het veld moet een som zijn van velden '"&amp;$AT$4&amp;ROW($H41)&amp;"' tot '"&amp;$BC$4&amp;ROW($P48)&amp;"'.  ",
IF(AND(SUM($G40)&lt;$E40, SUMIF($AI41:$AQ48, 1)=0), "| Veld '"&amp;AT$4&amp;ROW()&amp;"': Het aantal begunstigden mag niet kleiner zijn dan het aantal unieke medewerkers in veld '"&amp;$AR$4&amp;ROW()&amp;"'.  ", ""))</f>
        <v/>
      </c>
      <c r="AU40" s="6" t="str">
        <f t="shared" ref="AU40:BC40" si="77">IF(SUM(H$17:H$24)&lt;&gt;H$16, "| Veld '"&amp;AU$4&amp;ROW()&amp;"': Het veld moet een som zijn van velden '"&amp;AU$4&amp;ROW($H41)&amp;"' tot '"&amp;AU$4&amp;ROW($H48)&amp;"'.  ", "")</f>
        <v/>
      </c>
      <c r="AV40" s="6" t="str">
        <f t="shared" si="77"/>
        <v/>
      </c>
      <c r="AW40" s="6" t="str">
        <f t="shared" si="77"/>
        <v/>
      </c>
      <c r="AX40" s="6" t="str">
        <f t="shared" si="77"/>
        <v/>
      </c>
      <c r="AY40" s="6" t="str">
        <f t="shared" si="77"/>
        <v/>
      </c>
      <c r="AZ40" s="6" t="str">
        <f t="shared" si="77"/>
        <v/>
      </c>
      <c r="BA40" s="6" t="str">
        <f t="shared" si="77"/>
        <v/>
      </c>
      <c r="BB40" s="6" t="str">
        <f t="shared" si="77"/>
        <v/>
      </c>
      <c r="BC40" s="6" t="str">
        <f t="shared" si="77"/>
        <v/>
      </c>
      <c r="BD40" s="156"/>
      <c r="BE40" s="123"/>
      <c r="BF40" s="6"/>
      <c r="BG40" s="6"/>
      <c r="BH40" s="6"/>
      <c r="BI40" s="6"/>
      <c r="BJ40" s="6"/>
      <c r="BK40" s="6"/>
      <c r="BL40" s="6"/>
      <c r="BM40" s="6"/>
      <c r="BN40" s="155"/>
      <c r="BO40" s="156"/>
      <c r="BP40" s="123" t="str">
        <f t="shared" si="63"/>
        <v/>
      </c>
      <c r="BQ40" s="6" t="str">
        <f t="shared" si="64"/>
        <v/>
      </c>
      <c r="BR40" s="6" t="str">
        <f t="shared" si="65"/>
        <v/>
      </c>
      <c r="BS40" s="6" t="str">
        <f t="shared" si="66"/>
        <v/>
      </c>
      <c r="BT40" s="6" t="str">
        <f t="shared" si="67"/>
        <v/>
      </c>
      <c r="BU40" s="6" t="str">
        <f t="shared" si="68"/>
        <v/>
      </c>
      <c r="BV40" s="6" t="str">
        <f t="shared" si="69"/>
        <v/>
      </c>
      <c r="BW40" s="6" t="str">
        <f t="shared" si="70"/>
        <v/>
      </c>
      <c r="BX40" s="6" t="str">
        <f t="shared" si="71"/>
        <v/>
      </c>
      <c r="BY40" s="6" t="str">
        <f t="shared" si="72"/>
        <v/>
      </c>
      <c r="BZ40" s="6" t="str">
        <f t="shared" si="73"/>
        <v/>
      </c>
      <c r="CA40" s="6" t="str">
        <f t="shared" si="74"/>
        <v/>
      </c>
      <c r="CB40" s="123" t="str">
        <f t="shared" si="18"/>
        <v/>
      </c>
      <c r="CC40" s="6" t="str">
        <f t="shared" si="19"/>
        <v/>
      </c>
      <c r="CD40" s="60" t="str">
        <f t="shared" si="20"/>
        <v/>
      </c>
    </row>
    <row r="41" spans="1:82" ht="14.4" customHeight="1" x14ac:dyDescent="0.3">
      <c r="A41" s="110" t="str">
        <f t="shared" si="17"/>
        <v/>
      </c>
      <c r="B41" s="100"/>
      <c r="C41" s="70"/>
      <c r="D41" s="27" t="s">
        <v>79</v>
      </c>
      <c r="E41" s="27"/>
      <c r="F41" s="97"/>
      <c r="G41" s="78">
        <f t="shared" ref="G41:G48" si="78">SUM(H41:P41)</f>
        <v>0</v>
      </c>
      <c r="H41" s="97"/>
      <c r="I41" s="97"/>
      <c r="J41" s="97"/>
      <c r="K41" s="97"/>
      <c r="L41" s="97"/>
      <c r="M41" s="97"/>
      <c r="N41" s="97"/>
      <c r="O41" s="97"/>
      <c r="P41" s="97"/>
      <c r="Q41" s="6"/>
      <c r="R41" s="122"/>
      <c r="S41" s="6"/>
      <c r="T41" s="123"/>
      <c r="U41" s="6" t="s">
        <v>650</v>
      </c>
      <c r="V41" s="6"/>
      <c r="W41" s="6" t="s">
        <v>698</v>
      </c>
      <c r="X41" s="6" t="s">
        <v>698</v>
      </c>
      <c r="Y41" s="6" t="s">
        <v>698</v>
      </c>
      <c r="Z41" s="6" t="s">
        <v>698</v>
      </c>
      <c r="AA41" s="6" t="s">
        <v>698</v>
      </c>
      <c r="AB41" s="6" t="s">
        <v>698</v>
      </c>
      <c r="AC41" s="6" t="s">
        <v>698</v>
      </c>
      <c r="AD41" s="6" t="s">
        <v>698</v>
      </c>
      <c r="AE41" s="6" t="s">
        <v>698</v>
      </c>
      <c r="AF41" s="123"/>
      <c r="AG41" s="6">
        <f>IF(AND($E$40&lt;&gt;"", $E$40&lt;&gt;0), IF(F41&lt;&gt;"", 0, IF($G41&lt;&gt;0, 1, IF(OR($F$40&lt;&gt;0, $G$40&lt;&gt;0), 0, 1))), -1)</f>
        <v>-1</v>
      </c>
      <c r="AH41" s="6"/>
      <c r="AI41" s="6">
        <f>IF(AND($E$40&lt;&gt;"", $E$40&lt;&gt;0), IF(H41&lt;&gt;"", 0, IF(AI$38="", IF($F41&lt;&gt;0, IF($G41&lt;&gt;0, 0, 1), IF(OR($G$40&lt;&gt;0, $F$40&lt;&gt;0), 0, 1)), 0)), -1)</f>
        <v>-1</v>
      </c>
      <c r="AJ41" s="6">
        <f t="shared" ref="AJ41:AQ41" si="79">IF(AND($E$40&lt;&gt;"", $E$40&lt;&gt;0), IF(I41&lt;&gt;"", 0, IF(AJ$38="", IF($F41&lt;&gt;0, IF($G41&lt;&gt;0, 0, 1), IF(OR($G$40&lt;&gt;0, $F$40&lt;&gt;0), 0, 1)), 0)), -1)</f>
        <v>-1</v>
      </c>
      <c r="AK41" s="6">
        <f t="shared" si="79"/>
        <v>-1</v>
      </c>
      <c r="AL41" s="6">
        <f t="shared" si="79"/>
        <v>-1</v>
      </c>
      <c r="AM41" s="6">
        <f t="shared" si="79"/>
        <v>-1</v>
      </c>
      <c r="AN41" s="6">
        <f t="shared" si="79"/>
        <v>-1</v>
      </c>
      <c r="AO41" s="6">
        <f t="shared" si="79"/>
        <v>-1</v>
      </c>
      <c r="AP41" s="6">
        <f t="shared" si="79"/>
        <v>-1</v>
      </c>
      <c r="AQ41" s="129">
        <f t="shared" si="79"/>
        <v>-1</v>
      </c>
      <c r="AR41" s="123"/>
      <c r="AS41" s="6" t="str">
        <f t="shared" ref="AS41:AS48" si="80">IF(F41&lt;&gt;"", IF(ISTEXT(F41), IFERROR(IF(SEARCH(".", F41)&lt;&gt;0, "| Veld '"&amp;AS$4&amp;ROW()&amp;"': "&amp;Fout_punt), "| Veld '"&amp;AS$4&amp;ROW()&amp;"': "&amp;Fout_geen_getal),
IF(F41&lt;0, "| Veld '"&amp;AS$4&amp;ROW()&amp;"': Dit getal mag niet negatief zijn.  ", "")), "")</f>
        <v/>
      </c>
      <c r="AT41" s="6" t="str">
        <f t="shared" ref="AT41:AT48" si="81">IF(SUM($H41:$P41)&lt;&gt;$G41, "| Veld '"&amp;AT$4&amp;ROW()&amp;"': Het veld moet een som zijn van velden '"&amp;$AU$4&amp;ROW()&amp;"' tot '"&amp;$BC$4&amp;ROW()&amp;"'.  ", "")</f>
        <v/>
      </c>
      <c r="AU41" s="6" t="str">
        <f t="shared" ref="AU41:BC48" si="82">IF(H41&lt;&gt;"", IF(ISTEXT(H41), IFERROR(IF(SEARCH(".", H41)&lt;&gt;0, "| Veld '"&amp;AU$4&amp;ROW()&amp;"': "&amp;Fout_punt), "| Veld '"&amp;AU$4&amp;ROW()&amp;"': "&amp;Fout_geen_getal),
IF(H41&lt;0, "| Veld '"&amp;AU$4&amp;ROW()&amp;"': Dit getal mag niet negatief zijn.  ",
IF((H41-ROUND(H41, 0))&lt;&gt;0, "| Veld '"&amp;AU$4&amp;ROW()&amp;"': Dit getal moet geheel zijn.  ", ""))), "")</f>
        <v/>
      </c>
      <c r="AV41" s="6" t="str">
        <f t="shared" si="82"/>
        <v/>
      </c>
      <c r="AW41" s="6" t="str">
        <f t="shared" si="82"/>
        <v/>
      </c>
      <c r="AX41" s="6" t="str">
        <f t="shared" si="82"/>
        <v/>
      </c>
      <c r="AY41" s="6" t="str">
        <f t="shared" si="82"/>
        <v/>
      </c>
      <c r="AZ41" s="6" t="str">
        <f t="shared" si="82"/>
        <v/>
      </c>
      <c r="BA41" s="6" t="str">
        <f t="shared" si="82"/>
        <v/>
      </c>
      <c r="BB41" s="6" t="str">
        <f t="shared" si="82"/>
        <v/>
      </c>
      <c r="BC41" s="6" t="str">
        <f t="shared" si="82"/>
        <v/>
      </c>
      <c r="BD41" s="156"/>
      <c r="BE41" s="123" t="str" cm="1">
        <f t="array" ref="BE41">IF(AND(AI$38&lt;&gt;"", H41&lt;&gt;0), "'"&amp;BE$4&amp;ROW()&amp;"'"&amp;IF(SUMPRODUCT(--(BF41:$BM41&lt;&gt;""))&lt;&gt;0, ", ", ""), "")</f>
        <v/>
      </c>
      <c r="BF41" s="6" t="str" cm="1">
        <f t="array" ref="BF41">IF(AND(AJ$38&lt;&gt;"", I41&lt;&gt;0), "'"&amp;BF$4&amp;ROW()&amp;"'"&amp;IF(SUMPRODUCT(--(BG41:$BM41&lt;&gt;""))&lt;&gt;0, ", ", ""), "")</f>
        <v/>
      </c>
      <c r="BG41" s="6" t="str" cm="1">
        <f t="array" ref="BG41">IF(AND(AK$38&lt;&gt;"", J41&lt;&gt;0), "'"&amp;BG$4&amp;ROW()&amp;"'"&amp;IF(SUMPRODUCT(--(BH41:$BM41&lt;&gt;""))&lt;&gt;0, ", ", ""), "")</f>
        <v/>
      </c>
      <c r="BH41" s="6" t="str" cm="1">
        <f t="array" ref="BH41">IF(AND(AL$38&lt;&gt;"", K41&lt;&gt;0), "'"&amp;BH$4&amp;ROW()&amp;"'"&amp;IF(SUMPRODUCT(--(BI41:$BM41&lt;&gt;""))&lt;&gt;0, ", ", ""), "")</f>
        <v/>
      </c>
      <c r="BI41" s="6" t="str" cm="1">
        <f t="array" ref="BI41">IF(AND(AM$38&lt;&gt;"", L41&lt;&gt;0), "'"&amp;BI$4&amp;ROW()&amp;"'"&amp;IF(SUMPRODUCT(--(BJ41:$BM41&lt;&gt;""))&lt;&gt;0, ", ", ""), "")</f>
        <v/>
      </c>
      <c r="BJ41" s="6" t="str" cm="1">
        <f t="array" ref="BJ41">IF(AND(AN$38&lt;&gt;"", M41&lt;&gt;0), "'"&amp;BJ$4&amp;ROW()&amp;"'"&amp;IF(SUMPRODUCT(--(BK41:$BM41&lt;&gt;""))&lt;&gt;0, ", ", ""), "")</f>
        <v/>
      </c>
      <c r="BK41" s="6" t="str" cm="1">
        <f t="array" ref="BK41">IF(AND(AO$38&lt;&gt;"", N41&lt;&gt;0), "'"&amp;BK$4&amp;ROW()&amp;"'"&amp;IF(SUMPRODUCT(--(BL41:$BM41&lt;&gt;""))&lt;&gt;0, ", ", ""), "")</f>
        <v/>
      </c>
      <c r="BL41" s="6" t="str" cm="1">
        <f t="array" ref="BL41">IF(AND(AP$38&lt;&gt;"", O41&lt;&gt;0), "'"&amp;BL$4&amp;ROW()&amp;"'"&amp;IF(SUMPRODUCT(--(BM41:$BM41&lt;&gt;""))&lt;&gt;0, ", ", ""), "")</f>
        <v/>
      </c>
      <c r="BM41" s="6" t="str" cm="1">
        <f t="array" ref="BM41">IF(AND(AQ$38&lt;&gt;"", P41&lt;&gt;0), "'"&amp;BM$4&amp;ROW()&amp;"'"&amp;IF(SUMPRODUCT(--($BM41:BN41&lt;&gt;""))&lt;&gt;0, ", ", ""), "")</f>
        <v/>
      </c>
      <c r="BN41" s="155" cm="1">
        <f t="array" ref="BN41">SUMPRODUCT(--(BE41:BM41&lt;&gt;""))</f>
        <v>0</v>
      </c>
      <c r="BO41" s="156" t="str">
        <f>IF(BN41&lt;&gt;0, IF(BN41&gt;1, "| Velden ", IF(BN41=1, "| Veld ", ""))&amp;_xlfn.CONCAT(BE41:BM41)&amp;": Onverwachte combinatie tussen relatietype en vergoedingswijze. Kijk na of deze correct is.  ", "")</f>
        <v/>
      </c>
      <c r="BP41" s="123" t="str">
        <f t="shared" si="63"/>
        <v/>
      </c>
      <c r="BQ41" s="6" t="str">
        <f t="shared" si="64"/>
        <v/>
      </c>
      <c r="BR41" s="6" t="str">
        <f t="shared" si="65"/>
        <v/>
      </c>
      <c r="BS41" s="6" t="str">
        <f t="shared" si="66"/>
        <v/>
      </c>
      <c r="BT41" s="6" t="str">
        <f t="shared" si="67"/>
        <v/>
      </c>
      <c r="BU41" s="6" t="str">
        <f t="shared" si="68"/>
        <v/>
      </c>
      <c r="BV41" s="6" t="str">
        <f t="shared" si="69"/>
        <v/>
      </c>
      <c r="BW41" s="6" t="str">
        <f t="shared" si="70"/>
        <v/>
      </c>
      <c r="BX41" s="6" t="str">
        <f t="shared" si="71"/>
        <v/>
      </c>
      <c r="BY41" s="6" t="str">
        <f t="shared" si="72"/>
        <v/>
      </c>
      <c r="BZ41" s="6" t="str">
        <f t="shared" si="73"/>
        <v/>
      </c>
      <c r="CA41" s="6" t="str">
        <f t="shared" si="74"/>
        <v/>
      </c>
      <c r="CB41" s="123" t="str">
        <f t="shared" si="18"/>
        <v/>
      </c>
      <c r="CC41" s="6" t="str">
        <f t="shared" si="19"/>
        <v/>
      </c>
      <c r="CD41" s="60" t="str">
        <f t="shared" si="20"/>
        <v/>
      </c>
    </row>
    <row r="42" spans="1:82" ht="14.4" customHeight="1" x14ac:dyDescent="0.3">
      <c r="A42" s="110" t="str">
        <f t="shared" si="17"/>
        <v/>
      </c>
      <c r="B42" s="100"/>
      <c r="C42" s="70"/>
      <c r="D42" s="27" t="s">
        <v>58</v>
      </c>
      <c r="E42" s="27"/>
      <c r="F42" s="97"/>
      <c r="G42" s="78">
        <f t="shared" si="78"/>
        <v>0</v>
      </c>
      <c r="H42" s="97"/>
      <c r="I42" s="97"/>
      <c r="J42" s="97"/>
      <c r="K42" s="97"/>
      <c r="L42" s="97"/>
      <c r="M42" s="97"/>
      <c r="N42" s="97"/>
      <c r="O42" s="97"/>
      <c r="P42" s="97"/>
      <c r="Q42" s="6"/>
      <c r="R42" s="122"/>
      <c r="S42" s="6"/>
      <c r="T42" s="123"/>
      <c r="U42" s="6" t="s">
        <v>650</v>
      </c>
      <c r="V42" s="6"/>
      <c r="W42" s="6" t="s">
        <v>698</v>
      </c>
      <c r="X42" s="6" t="s">
        <v>698</v>
      </c>
      <c r="Y42" s="6" t="s">
        <v>698</v>
      </c>
      <c r="Z42" s="6" t="s">
        <v>698</v>
      </c>
      <c r="AA42" s="6" t="s">
        <v>698</v>
      </c>
      <c r="AB42" s="6" t="s">
        <v>698</v>
      </c>
      <c r="AC42" s="6" t="s">
        <v>698</v>
      </c>
      <c r="AD42" s="6" t="s">
        <v>698</v>
      </c>
      <c r="AE42" s="6" t="s">
        <v>698</v>
      </c>
      <c r="AF42" s="123"/>
      <c r="AG42" s="6">
        <f t="shared" ref="AG42:AG48" si="83">IF(AND($E$40&lt;&gt;"", $E$40&lt;&gt;0), IF(F42&lt;&gt;"", 0, IF($G42&lt;&gt;0, 1, IF(OR($F$40&lt;&gt;0, $G$40&lt;&gt;0), 0, 1))), -1)</f>
        <v>-1</v>
      </c>
      <c r="AH42" s="6"/>
      <c r="AI42" s="6">
        <f t="shared" ref="AI42:AI48" si="84">IF(AND($E$40&lt;&gt;"", $E$40&lt;&gt;0), IF(H42&lt;&gt;"", 0, IF(AI$38="", IF($F42&lt;&gt;0, IF($G42&lt;&gt;0, 0, 1), IF(OR($G$40&lt;&gt;0, $F$40&lt;&gt;0), 0, 1)), 0)), -1)</f>
        <v>-1</v>
      </c>
      <c r="AJ42" s="6">
        <f t="shared" ref="AJ42:AJ48" si="85">IF(AND($E$40&lt;&gt;"", $E$40&lt;&gt;0), IF(I42&lt;&gt;"", 0, IF(AJ$38="", IF($F42&lt;&gt;0, IF($G42&lt;&gt;0, 0, 1), IF(OR($G$40&lt;&gt;0, $F$40&lt;&gt;0), 0, 1)), 0)), -1)</f>
        <v>-1</v>
      </c>
      <c r="AK42" s="6">
        <f t="shared" ref="AK42:AK48" si="86">IF(AND($E$40&lt;&gt;"", $E$40&lt;&gt;0), IF(J42&lt;&gt;"", 0, IF(AK$38="", IF($F42&lt;&gt;0, IF($G42&lt;&gt;0, 0, 1), IF(OR($G$40&lt;&gt;0, $F$40&lt;&gt;0), 0, 1)), 0)), -1)</f>
        <v>-1</v>
      </c>
      <c r="AL42" s="6">
        <f t="shared" ref="AL42:AL48" si="87">IF(AND($E$40&lt;&gt;"", $E$40&lt;&gt;0), IF(K42&lt;&gt;"", 0, IF(AL$38="", IF($F42&lt;&gt;0, IF($G42&lt;&gt;0, 0, 1), IF(OR($G$40&lt;&gt;0, $F$40&lt;&gt;0), 0, 1)), 0)), -1)</f>
        <v>-1</v>
      </c>
      <c r="AM42" s="6">
        <f t="shared" ref="AM42:AM48" si="88">IF(AND($E$40&lt;&gt;"", $E$40&lt;&gt;0), IF(L42&lt;&gt;"", 0, IF(AM$38="", IF($F42&lt;&gt;0, IF($G42&lt;&gt;0, 0, 1), IF(OR($G$40&lt;&gt;0, $F$40&lt;&gt;0), 0, 1)), 0)), -1)</f>
        <v>-1</v>
      </c>
      <c r="AN42" s="6">
        <f t="shared" ref="AN42:AN48" si="89">IF(AND($E$40&lt;&gt;"", $E$40&lt;&gt;0), IF(M42&lt;&gt;"", 0, IF(AN$38="", IF($F42&lt;&gt;0, IF($G42&lt;&gt;0, 0, 1), IF(OR($G$40&lt;&gt;0, $F$40&lt;&gt;0), 0, 1)), 0)), -1)</f>
        <v>-1</v>
      </c>
      <c r="AO42" s="6">
        <f t="shared" ref="AO42:AO48" si="90">IF(AND($E$40&lt;&gt;"", $E$40&lt;&gt;0), IF(N42&lt;&gt;"", 0, IF(AO$38="", IF($F42&lt;&gt;0, IF($G42&lt;&gt;0, 0, 1), IF(OR($G$40&lt;&gt;0, $F$40&lt;&gt;0), 0, 1)), 0)), -1)</f>
        <v>-1</v>
      </c>
      <c r="AP42" s="6">
        <f t="shared" ref="AP42:AP48" si="91">IF(AND($E$40&lt;&gt;"", $E$40&lt;&gt;0), IF(O42&lt;&gt;"", 0, IF(AP$38="", IF($F42&lt;&gt;0, IF($G42&lt;&gt;0, 0, 1), IF(OR($G$40&lt;&gt;0, $F$40&lt;&gt;0), 0, 1)), 0)), -1)</f>
        <v>-1</v>
      </c>
      <c r="AQ42" s="129">
        <f t="shared" ref="AQ42:AQ48" si="92">IF(AND($E$40&lt;&gt;"", $E$40&lt;&gt;0), IF(P42&lt;&gt;"", 0, IF(AQ$38="", IF($F42&lt;&gt;0, IF($G42&lt;&gt;0, 0, 1), IF(OR($G$40&lt;&gt;0, $F$40&lt;&gt;0), 0, 1)), 0)), -1)</f>
        <v>-1</v>
      </c>
      <c r="AR42" s="123"/>
      <c r="AS42" s="6" t="str">
        <f t="shared" si="80"/>
        <v/>
      </c>
      <c r="AT42" s="6" t="str">
        <f t="shared" si="81"/>
        <v/>
      </c>
      <c r="AU42" s="6" t="str">
        <f t="shared" si="82"/>
        <v/>
      </c>
      <c r="AV42" s="6" t="str">
        <f t="shared" si="82"/>
        <v/>
      </c>
      <c r="AW42" s="6" t="str">
        <f t="shared" si="82"/>
        <v/>
      </c>
      <c r="AX42" s="6" t="str">
        <f t="shared" si="82"/>
        <v/>
      </c>
      <c r="AY42" s="6" t="str">
        <f t="shared" si="82"/>
        <v/>
      </c>
      <c r="AZ42" s="6" t="str">
        <f t="shared" si="82"/>
        <v/>
      </c>
      <c r="BA42" s="6" t="str">
        <f t="shared" si="82"/>
        <v/>
      </c>
      <c r="BB42" s="6" t="str">
        <f t="shared" si="82"/>
        <v/>
      </c>
      <c r="BC42" s="6" t="str">
        <f t="shared" si="82"/>
        <v/>
      </c>
      <c r="BD42" s="156"/>
      <c r="BE42" s="123" t="str" cm="1">
        <f t="array" ref="BE42">IF(AND(AI$38&lt;&gt;"", H42&lt;&gt;0), "'"&amp;BE$4&amp;ROW()&amp;"'"&amp;IF(SUMPRODUCT(--(BF42:$BM42&lt;&gt;""))&lt;&gt;0, ", ", ""), "")</f>
        <v/>
      </c>
      <c r="BF42" s="6" t="str" cm="1">
        <f t="array" ref="BF42">IF(AND(AJ$38&lt;&gt;"", I42&lt;&gt;0), "'"&amp;BF$4&amp;ROW()&amp;"'"&amp;IF(SUMPRODUCT(--(BG42:$BM42&lt;&gt;""))&lt;&gt;0, ", ", ""), "")</f>
        <v/>
      </c>
      <c r="BG42" s="6" t="str" cm="1">
        <f t="array" ref="BG42">IF(AND(AK$38&lt;&gt;"", J42&lt;&gt;0), "'"&amp;BG$4&amp;ROW()&amp;"'"&amp;IF(SUMPRODUCT(--(BH42:$BM42&lt;&gt;""))&lt;&gt;0, ", ", ""), "")</f>
        <v/>
      </c>
      <c r="BH42" s="6" t="str" cm="1">
        <f t="array" ref="BH42">IF(AND(AL$38&lt;&gt;"", K42&lt;&gt;0), "'"&amp;BH$4&amp;ROW()&amp;"'"&amp;IF(SUMPRODUCT(--(BI42:$BM42&lt;&gt;""))&lt;&gt;0, ", ", ""), "")</f>
        <v/>
      </c>
      <c r="BI42" s="6" t="str" cm="1">
        <f t="array" ref="BI42">IF(AND(AM$38&lt;&gt;"", L42&lt;&gt;0), "'"&amp;BI$4&amp;ROW()&amp;"'"&amp;IF(SUMPRODUCT(--(BJ42:$BM42&lt;&gt;""))&lt;&gt;0, ", ", ""), "")</f>
        <v/>
      </c>
      <c r="BJ42" s="6" t="str" cm="1">
        <f t="array" ref="BJ42">IF(AND(AN$38&lt;&gt;"", M42&lt;&gt;0), "'"&amp;BJ$4&amp;ROW()&amp;"'"&amp;IF(SUMPRODUCT(--(BK42:$BM42&lt;&gt;""))&lt;&gt;0, ", ", ""), "")</f>
        <v/>
      </c>
      <c r="BK42" s="6" t="str" cm="1">
        <f t="array" ref="BK42">IF(AND(AO$38&lt;&gt;"", N42&lt;&gt;0), "'"&amp;BK$4&amp;ROW()&amp;"'"&amp;IF(SUMPRODUCT(--(BL42:$BM42&lt;&gt;""))&lt;&gt;0, ", ", ""), "")</f>
        <v/>
      </c>
      <c r="BL42" s="6" t="str" cm="1">
        <f t="array" ref="BL42">IF(AND(AP$38&lt;&gt;"", O42&lt;&gt;0), "'"&amp;BL$4&amp;ROW()&amp;"'"&amp;IF(SUMPRODUCT(--(BM42:$BM42&lt;&gt;""))&lt;&gt;0, ", ", ""), "")</f>
        <v/>
      </c>
      <c r="BM42" s="6" t="str" cm="1">
        <f t="array" ref="BM42">IF(AND(AQ$38&lt;&gt;"", P42&lt;&gt;0), "'"&amp;BM$4&amp;ROW()&amp;"'"&amp;IF(SUMPRODUCT(--($BM42:BN42&lt;&gt;""))&lt;&gt;0, ", ", ""), "")</f>
        <v/>
      </c>
      <c r="BN42" s="155" cm="1">
        <f t="array" ref="BN42">SUMPRODUCT(--(BE42:BM42&lt;&gt;""))</f>
        <v>0</v>
      </c>
      <c r="BO42" s="156" t="str">
        <f t="shared" ref="BO42:BO48" si="93">IF(BN42&lt;&gt;0, IF(BN42&gt;1, "| Velden ", IF(BN42=1, "| Veld ", ""))&amp;_xlfn.CONCAT(BE42:BM42)&amp;": Onverwachte combinatie tussen relatietype en vergoedingswijze. Kijk na of deze correct is.  ", "")</f>
        <v/>
      </c>
      <c r="BP42" s="123" t="str">
        <f t="shared" si="63"/>
        <v/>
      </c>
      <c r="BQ42" s="6" t="str">
        <f t="shared" si="64"/>
        <v/>
      </c>
      <c r="BR42" s="6" t="str">
        <f t="shared" si="65"/>
        <v/>
      </c>
      <c r="BS42" s="6" t="str">
        <f t="shared" si="66"/>
        <v/>
      </c>
      <c r="BT42" s="6" t="str">
        <f t="shared" si="67"/>
        <v/>
      </c>
      <c r="BU42" s="6" t="str">
        <f t="shared" si="68"/>
        <v/>
      </c>
      <c r="BV42" s="6" t="str">
        <f t="shared" si="69"/>
        <v/>
      </c>
      <c r="BW42" s="6" t="str">
        <f t="shared" si="70"/>
        <v/>
      </c>
      <c r="BX42" s="6" t="str">
        <f t="shared" si="71"/>
        <v/>
      </c>
      <c r="BY42" s="6" t="str">
        <f t="shared" si="72"/>
        <v/>
      </c>
      <c r="BZ42" s="6" t="str">
        <f t="shared" si="73"/>
        <v/>
      </c>
      <c r="CA42" s="6" t="str">
        <f t="shared" si="74"/>
        <v/>
      </c>
      <c r="CB42" s="123" t="str">
        <f t="shared" si="18"/>
        <v/>
      </c>
      <c r="CC42" s="6" t="str">
        <f t="shared" si="19"/>
        <v/>
      </c>
      <c r="CD42" s="60" t="str">
        <f t="shared" si="20"/>
        <v/>
      </c>
    </row>
    <row r="43" spans="1:82" ht="14.4" customHeight="1" x14ac:dyDescent="0.3">
      <c r="A43" s="110" t="str">
        <f t="shared" si="17"/>
        <v/>
      </c>
      <c r="B43" s="100"/>
      <c r="C43" s="70"/>
      <c r="D43" s="27" t="s">
        <v>63</v>
      </c>
      <c r="E43" s="27"/>
      <c r="F43" s="97"/>
      <c r="G43" s="78">
        <f t="shared" si="78"/>
        <v>0</v>
      </c>
      <c r="H43" s="97"/>
      <c r="I43" s="97"/>
      <c r="J43" s="97"/>
      <c r="K43" s="97"/>
      <c r="L43" s="97"/>
      <c r="M43" s="97"/>
      <c r="N43" s="97"/>
      <c r="O43" s="97"/>
      <c r="P43" s="97"/>
      <c r="Q43" s="6"/>
      <c r="R43" s="122"/>
      <c r="S43" s="6"/>
      <c r="T43" s="123"/>
      <c r="U43" s="6" t="s">
        <v>650</v>
      </c>
      <c r="V43" s="6"/>
      <c r="W43" s="6" t="s">
        <v>698</v>
      </c>
      <c r="X43" s="6" t="s">
        <v>698</v>
      </c>
      <c r="Y43" s="6" t="s">
        <v>698</v>
      </c>
      <c r="Z43" s="6" t="s">
        <v>698</v>
      </c>
      <c r="AA43" s="6" t="s">
        <v>698</v>
      </c>
      <c r="AB43" s="6" t="s">
        <v>698</v>
      </c>
      <c r="AC43" s="6" t="s">
        <v>698</v>
      </c>
      <c r="AD43" s="6" t="s">
        <v>698</v>
      </c>
      <c r="AE43" s="6" t="s">
        <v>698</v>
      </c>
      <c r="AF43" s="123"/>
      <c r="AG43" s="6">
        <f t="shared" si="83"/>
        <v>-1</v>
      </c>
      <c r="AH43" s="6"/>
      <c r="AI43" s="6">
        <f t="shared" si="84"/>
        <v>-1</v>
      </c>
      <c r="AJ43" s="6">
        <f t="shared" si="85"/>
        <v>-1</v>
      </c>
      <c r="AK43" s="6">
        <f t="shared" si="86"/>
        <v>-1</v>
      </c>
      <c r="AL43" s="6">
        <f t="shared" si="87"/>
        <v>-1</v>
      </c>
      <c r="AM43" s="6">
        <f t="shared" si="88"/>
        <v>-1</v>
      </c>
      <c r="AN43" s="6">
        <f t="shared" si="89"/>
        <v>-1</v>
      </c>
      <c r="AO43" s="6">
        <f t="shared" si="90"/>
        <v>-1</v>
      </c>
      <c r="AP43" s="6">
        <f t="shared" si="91"/>
        <v>-1</v>
      </c>
      <c r="AQ43" s="129">
        <f t="shared" si="92"/>
        <v>-1</v>
      </c>
      <c r="AR43" s="123"/>
      <c r="AS43" s="6" t="str">
        <f t="shared" si="80"/>
        <v/>
      </c>
      <c r="AT43" s="6" t="str">
        <f t="shared" si="81"/>
        <v/>
      </c>
      <c r="AU43" s="6" t="str">
        <f t="shared" si="82"/>
        <v/>
      </c>
      <c r="AV43" s="6" t="str">
        <f t="shared" si="82"/>
        <v/>
      </c>
      <c r="AW43" s="6" t="str">
        <f t="shared" si="82"/>
        <v/>
      </c>
      <c r="AX43" s="6" t="str">
        <f t="shared" si="82"/>
        <v/>
      </c>
      <c r="AY43" s="6" t="str">
        <f t="shared" si="82"/>
        <v/>
      </c>
      <c r="AZ43" s="6" t="str">
        <f t="shared" si="82"/>
        <v/>
      </c>
      <c r="BA43" s="6" t="str">
        <f t="shared" si="82"/>
        <v/>
      </c>
      <c r="BB43" s="6" t="str">
        <f t="shared" si="82"/>
        <v/>
      </c>
      <c r="BC43" s="6" t="str">
        <f t="shared" si="82"/>
        <v/>
      </c>
      <c r="BD43" s="156"/>
      <c r="BE43" s="123" t="str" cm="1">
        <f t="array" ref="BE43">IF(AND(AI$38&lt;&gt;"", H43&lt;&gt;0), "'"&amp;BE$4&amp;ROW()&amp;"'"&amp;IF(SUMPRODUCT(--(BF43:$BM43&lt;&gt;""))&lt;&gt;0, ", ", ""), "")</f>
        <v/>
      </c>
      <c r="BF43" s="6" t="str" cm="1">
        <f t="array" ref="BF43">IF(AND(AJ$38&lt;&gt;"", I43&lt;&gt;0), "'"&amp;BF$4&amp;ROW()&amp;"'"&amp;IF(SUMPRODUCT(--(BG43:$BM43&lt;&gt;""))&lt;&gt;0, ", ", ""), "")</f>
        <v/>
      </c>
      <c r="BG43" s="6" t="str" cm="1">
        <f t="array" ref="BG43">IF(AND(AK$38&lt;&gt;"", J43&lt;&gt;0), "'"&amp;BG$4&amp;ROW()&amp;"'"&amp;IF(SUMPRODUCT(--(BH43:$BM43&lt;&gt;""))&lt;&gt;0, ", ", ""), "")</f>
        <v/>
      </c>
      <c r="BH43" s="6" t="str" cm="1">
        <f t="array" ref="BH43">IF(AND(AL$38&lt;&gt;"", K43&lt;&gt;0), "'"&amp;BH$4&amp;ROW()&amp;"'"&amp;IF(SUMPRODUCT(--(BI43:$BM43&lt;&gt;""))&lt;&gt;0, ", ", ""), "")</f>
        <v/>
      </c>
      <c r="BI43" s="6" t="str" cm="1">
        <f t="array" ref="BI43">IF(AND(AM$38&lt;&gt;"", L43&lt;&gt;0), "'"&amp;BI$4&amp;ROW()&amp;"'"&amp;IF(SUMPRODUCT(--(BJ43:$BM43&lt;&gt;""))&lt;&gt;0, ", ", ""), "")</f>
        <v/>
      </c>
      <c r="BJ43" s="6" t="str" cm="1">
        <f t="array" ref="BJ43">IF(AND(AN$38&lt;&gt;"", M43&lt;&gt;0), "'"&amp;BJ$4&amp;ROW()&amp;"'"&amp;IF(SUMPRODUCT(--(BK43:$BM43&lt;&gt;""))&lt;&gt;0, ", ", ""), "")</f>
        <v/>
      </c>
      <c r="BK43" s="6" t="str" cm="1">
        <f t="array" ref="BK43">IF(AND(AO$38&lt;&gt;"", N43&lt;&gt;0), "'"&amp;BK$4&amp;ROW()&amp;"'"&amp;IF(SUMPRODUCT(--(BL43:$BM43&lt;&gt;""))&lt;&gt;0, ", ", ""), "")</f>
        <v/>
      </c>
      <c r="BL43" s="6" t="str" cm="1">
        <f t="array" ref="BL43">IF(AND(AP$38&lt;&gt;"", O43&lt;&gt;0), "'"&amp;BL$4&amp;ROW()&amp;"'"&amp;IF(SUMPRODUCT(--(BM43:$BM43&lt;&gt;""))&lt;&gt;0, ", ", ""), "")</f>
        <v/>
      </c>
      <c r="BM43" s="6" t="str" cm="1">
        <f t="array" ref="BM43">IF(AND(AQ$38&lt;&gt;"", P43&lt;&gt;0), "'"&amp;BM$4&amp;ROW()&amp;"'"&amp;IF(SUMPRODUCT(--($BM43:BN43&lt;&gt;""))&lt;&gt;0, ", ", ""), "")</f>
        <v/>
      </c>
      <c r="BN43" s="155" cm="1">
        <f t="array" ref="BN43">SUMPRODUCT(--(BE43:BM43&lt;&gt;""))</f>
        <v>0</v>
      </c>
      <c r="BO43" s="156" t="str">
        <f t="shared" si="93"/>
        <v/>
      </c>
      <c r="BP43" s="123" t="str">
        <f t="shared" si="63"/>
        <v/>
      </c>
      <c r="BQ43" s="6" t="str">
        <f t="shared" si="64"/>
        <v/>
      </c>
      <c r="BR43" s="6" t="str">
        <f t="shared" si="65"/>
        <v/>
      </c>
      <c r="BS43" s="6" t="str">
        <f t="shared" si="66"/>
        <v/>
      </c>
      <c r="BT43" s="6" t="str">
        <f t="shared" si="67"/>
        <v/>
      </c>
      <c r="BU43" s="6" t="str">
        <f t="shared" si="68"/>
        <v/>
      </c>
      <c r="BV43" s="6" t="str">
        <f t="shared" si="69"/>
        <v/>
      </c>
      <c r="BW43" s="6" t="str">
        <f t="shared" si="70"/>
        <v/>
      </c>
      <c r="BX43" s="6" t="str">
        <f t="shared" si="71"/>
        <v/>
      </c>
      <c r="BY43" s="6" t="str">
        <f t="shared" si="72"/>
        <v/>
      </c>
      <c r="BZ43" s="6" t="str">
        <f t="shared" si="73"/>
        <v/>
      </c>
      <c r="CA43" s="6" t="str">
        <f t="shared" si="74"/>
        <v/>
      </c>
      <c r="CB43" s="123" t="str">
        <f t="shared" si="18"/>
        <v/>
      </c>
      <c r="CC43" s="6" t="str">
        <f t="shared" si="19"/>
        <v/>
      </c>
      <c r="CD43" s="60" t="str">
        <f t="shared" si="20"/>
        <v/>
      </c>
    </row>
    <row r="44" spans="1:82" ht="14.4" customHeight="1" x14ac:dyDescent="0.3">
      <c r="A44" s="110" t="str">
        <f t="shared" si="17"/>
        <v/>
      </c>
      <c r="B44" s="100"/>
      <c r="C44" s="70"/>
      <c r="D44" s="27" t="s">
        <v>613</v>
      </c>
      <c r="E44" s="27"/>
      <c r="F44" s="97"/>
      <c r="G44" s="78">
        <f t="shared" si="78"/>
        <v>0</v>
      </c>
      <c r="H44" s="97"/>
      <c r="I44" s="97"/>
      <c r="J44" s="97"/>
      <c r="K44" s="97"/>
      <c r="L44" s="97"/>
      <c r="M44" s="97"/>
      <c r="N44" s="97"/>
      <c r="O44" s="97"/>
      <c r="P44" s="97"/>
      <c r="Q44" s="6"/>
      <c r="R44" s="122"/>
      <c r="S44" s="6"/>
      <c r="T44" s="123"/>
      <c r="U44" s="6" t="s">
        <v>650</v>
      </c>
      <c r="V44" s="6"/>
      <c r="W44" s="6" t="s">
        <v>698</v>
      </c>
      <c r="X44" s="6" t="s">
        <v>698</v>
      </c>
      <c r="Y44" s="6" t="s">
        <v>698</v>
      </c>
      <c r="Z44" s="6" t="s">
        <v>698</v>
      </c>
      <c r="AA44" s="6" t="s">
        <v>698</v>
      </c>
      <c r="AB44" s="6" t="s">
        <v>698</v>
      </c>
      <c r="AC44" s="6" t="s">
        <v>698</v>
      </c>
      <c r="AD44" s="6" t="s">
        <v>698</v>
      </c>
      <c r="AE44" s="6" t="s">
        <v>698</v>
      </c>
      <c r="AF44" s="123"/>
      <c r="AG44" s="6">
        <f t="shared" si="83"/>
        <v>-1</v>
      </c>
      <c r="AH44" s="6"/>
      <c r="AI44" s="6">
        <f t="shared" si="84"/>
        <v>-1</v>
      </c>
      <c r="AJ44" s="6">
        <f t="shared" si="85"/>
        <v>-1</v>
      </c>
      <c r="AK44" s="6">
        <f t="shared" si="86"/>
        <v>-1</v>
      </c>
      <c r="AL44" s="6">
        <f t="shared" si="87"/>
        <v>-1</v>
      </c>
      <c r="AM44" s="6">
        <f t="shared" si="88"/>
        <v>-1</v>
      </c>
      <c r="AN44" s="6">
        <f t="shared" si="89"/>
        <v>-1</v>
      </c>
      <c r="AO44" s="6">
        <f t="shared" si="90"/>
        <v>-1</v>
      </c>
      <c r="AP44" s="6">
        <f t="shared" si="91"/>
        <v>-1</v>
      </c>
      <c r="AQ44" s="129">
        <f t="shared" si="92"/>
        <v>-1</v>
      </c>
      <c r="AR44" s="123"/>
      <c r="AS44" s="6" t="str">
        <f t="shared" si="80"/>
        <v/>
      </c>
      <c r="AT44" s="6" t="str">
        <f t="shared" si="81"/>
        <v/>
      </c>
      <c r="AU44" s="6" t="str">
        <f t="shared" si="82"/>
        <v/>
      </c>
      <c r="AV44" s="6" t="str">
        <f t="shared" si="82"/>
        <v/>
      </c>
      <c r="AW44" s="6" t="str">
        <f t="shared" si="82"/>
        <v/>
      </c>
      <c r="AX44" s="6" t="str">
        <f t="shared" si="82"/>
        <v/>
      </c>
      <c r="AY44" s="6" t="str">
        <f t="shared" si="82"/>
        <v/>
      </c>
      <c r="AZ44" s="6" t="str">
        <f t="shared" si="82"/>
        <v/>
      </c>
      <c r="BA44" s="6" t="str">
        <f t="shared" si="82"/>
        <v/>
      </c>
      <c r="BB44" s="6" t="str">
        <f t="shared" si="82"/>
        <v/>
      </c>
      <c r="BC44" s="6" t="str">
        <f t="shared" si="82"/>
        <v/>
      </c>
      <c r="BD44" s="156"/>
      <c r="BE44" s="123" t="str" cm="1">
        <f t="array" ref="BE44">IF(AND(AI$38&lt;&gt;"", H44&lt;&gt;0), "'"&amp;BE$4&amp;ROW()&amp;"'"&amp;IF(SUMPRODUCT(--(BF44:$BM44&lt;&gt;""))&lt;&gt;0, ", ", ""), "")</f>
        <v/>
      </c>
      <c r="BF44" s="6" t="str" cm="1">
        <f t="array" ref="BF44">IF(AND(AJ$38&lt;&gt;"", I44&lt;&gt;0), "'"&amp;BF$4&amp;ROW()&amp;"'"&amp;IF(SUMPRODUCT(--(BG44:$BM44&lt;&gt;""))&lt;&gt;0, ", ", ""), "")</f>
        <v/>
      </c>
      <c r="BG44" s="6" t="str" cm="1">
        <f t="array" ref="BG44">IF(AND(AK$38&lt;&gt;"", J44&lt;&gt;0), "'"&amp;BG$4&amp;ROW()&amp;"'"&amp;IF(SUMPRODUCT(--(BH44:$BM44&lt;&gt;""))&lt;&gt;0, ", ", ""), "")</f>
        <v/>
      </c>
      <c r="BH44" s="6" t="str" cm="1">
        <f t="array" ref="BH44">IF(AND(AL$38&lt;&gt;"", K44&lt;&gt;0), "'"&amp;BH$4&amp;ROW()&amp;"'"&amp;IF(SUMPRODUCT(--(BI44:$BM44&lt;&gt;""))&lt;&gt;0, ", ", ""), "")</f>
        <v/>
      </c>
      <c r="BI44" s="6" t="str" cm="1">
        <f t="array" ref="BI44">IF(AND(AM$38&lt;&gt;"", L44&lt;&gt;0), "'"&amp;BI$4&amp;ROW()&amp;"'"&amp;IF(SUMPRODUCT(--(BJ44:$BM44&lt;&gt;""))&lt;&gt;0, ", ", ""), "")</f>
        <v/>
      </c>
      <c r="BJ44" s="6" t="str" cm="1">
        <f t="array" ref="BJ44">IF(AND(AN$38&lt;&gt;"", M44&lt;&gt;0), "'"&amp;BJ$4&amp;ROW()&amp;"'"&amp;IF(SUMPRODUCT(--(BK44:$BM44&lt;&gt;""))&lt;&gt;0, ", ", ""), "")</f>
        <v/>
      </c>
      <c r="BK44" s="6" t="str" cm="1">
        <f t="array" ref="BK44">IF(AND(AO$38&lt;&gt;"", N44&lt;&gt;0), "'"&amp;BK$4&amp;ROW()&amp;"'"&amp;IF(SUMPRODUCT(--(BL44:$BM44&lt;&gt;""))&lt;&gt;0, ", ", ""), "")</f>
        <v/>
      </c>
      <c r="BL44" s="6" t="str" cm="1">
        <f t="array" ref="BL44">IF(AND(AP$38&lt;&gt;"", O44&lt;&gt;0), "'"&amp;BL$4&amp;ROW()&amp;"'"&amp;IF(SUMPRODUCT(--(BM44:$BM44&lt;&gt;""))&lt;&gt;0, ", ", ""), "")</f>
        <v/>
      </c>
      <c r="BM44" s="6" t="str" cm="1">
        <f t="array" ref="BM44">IF(AND(AQ$38&lt;&gt;"", P44&lt;&gt;0), "'"&amp;BM$4&amp;ROW()&amp;"'"&amp;IF(SUMPRODUCT(--($BM44:BN44&lt;&gt;""))&lt;&gt;0, ", ", ""), "")</f>
        <v/>
      </c>
      <c r="BN44" s="155" cm="1">
        <f t="array" ref="BN44">SUMPRODUCT(--(BE44:BM44&lt;&gt;""))</f>
        <v>0</v>
      </c>
      <c r="BO44" s="156" t="str">
        <f t="shared" si="93"/>
        <v/>
      </c>
      <c r="BP44" s="123" t="str">
        <f t="shared" si="63"/>
        <v/>
      </c>
      <c r="BQ44" s="6" t="str">
        <f t="shared" si="64"/>
        <v/>
      </c>
      <c r="BR44" s="6" t="str">
        <f t="shared" si="65"/>
        <v/>
      </c>
      <c r="BS44" s="6" t="str">
        <f t="shared" si="66"/>
        <v/>
      </c>
      <c r="BT44" s="6" t="str">
        <f t="shared" si="67"/>
        <v/>
      </c>
      <c r="BU44" s="6" t="str">
        <f t="shared" si="68"/>
        <v/>
      </c>
      <c r="BV44" s="6" t="str">
        <f t="shared" si="69"/>
        <v/>
      </c>
      <c r="BW44" s="6" t="str">
        <f t="shared" si="70"/>
        <v/>
      </c>
      <c r="BX44" s="6" t="str">
        <f t="shared" si="71"/>
        <v/>
      </c>
      <c r="BY44" s="6" t="str">
        <f t="shared" si="72"/>
        <v/>
      </c>
      <c r="BZ44" s="6" t="str">
        <f t="shared" si="73"/>
        <v/>
      </c>
      <c r="CA44" s="6" t="str">
        <f t="shared" si="74"/>
        <v/>
      </c>
      <c r="CB44" s="123" t="str">
        <f t="shared" si="18"/>
        <v/>
      </c>
      <c r="CC44" s="6" t="str">
        <f t="shared" si="19"/>
        <v/>
      </c>
      <c r="CD44" s="60" t="str">
        <f t="shared" si="20"/>
        <v/>
      </c>
    </row>
    <row r="45" spans="1:82" ht="14.4" customHeight="1" x14ac:dyDescent="0.3">
      <c r="A45" s="110" t="str">
        <f t="shared" si="17"/>
        <v/>
      </c>
      <c r="B45" s="100"/>
      <c r="C45" s="70"/>
      <c r="D45" s="27" t="s">
        <v>616</v>
      </c>
      <c r="E45" s="27"/>
      <c r="F45" s="97"/>
      <c r="G45" s="78">
        <f t="shared" si="78"/>
        <v>0</v>
      </c>
      <c r="H45" s="97"/>
      <c r="I45" s="97"/>
      <c r="J45" s="97"/>
      <c r="K45" s="97"/>
      <c r="L45" s="97"/>
      <c r="M45" s="97"/>
      <c r="N45" s="97"/>
      <c r="O45" s="97"/>
      <c r="P45" s="97"/>
      <c r="Q45" s="6"/>
      <c r="R45" s="122"/>
      <c r="S45" s="6"/>
      <c r="T45" s="123"/>
      <c r="U45" s="6" t="s">
        <v>650</v>
      </c>
      <c r="V45" s="6"/>
      <c r="W45" s="6" t="s">
        <v>698</v>
      </c>
      <c r="X45" s="6" t="s">
        <v>698</v>
      </c>
      <c r="Y45" s="6" t="s">
        <v>698</v>
      </c>
      <c r="Z45" s="6" t="s">
        <v>698</v>
      </c>
      <c r="AA45" s="6" t="s">
        <v>698</v>
      </c>
      <c r="AB45" s="6" t="s">
        <v>698</v>
      </c>
      <c r="AC45" s="6" t="s">
        <v>698</v>
      </c>
      <c r="AD45" s="6" t="s">
        <v>698</v>
      </c>
      <c r="AE45" s="6" t="s">
        <v>698</v>
      </c>
      <c r="AF45" s="123"/>
      <c r="AG45" s="6">
        <f t="shared" si="83"/>
        <v>-1</v>
      </c>
      <c r="AH45" s="6"/>
      <c r="AI45" s="6">
        <f t="shared" si="84"/>
        <v>-1</v>
      </c>
      <c r="AJ45" s="6">
        <f t="shared" si="85"/>
        <v>-1</v>
      </c>
      <c r="AK45" s="6">
        <f t="shared" si="86"/>
        <v>-1</v>
      </c>
      <c r="AL45" s="6">
        <f t="shared" si="87"/>
        <v>-1</v>
      </c>
      <c r="AM45" s="6">
        <f t="shared" si="88"/>
        <v>-1</v>
      </c>
      <c r="AN45" s="6">
        <f t="shared" si="89"/>
        <v>-1</v>
      </c>
      <c r="AO45" s="6">
        <f t="shared" si="90"/>
        <v>-1</v>
      </c>
      <c r="AP45" s="6">
        <f t="shared" si="91"/>
        <v>-1</v>
      </c>
      <c r="AQ45" s="129">
        <f t="shared" si="92"/>
        <v>-1</v>
      </c>
      <c r="AR45" s="123"/>
      <c r="AS45" s="6" t="str">
        <f t="shared" si="80"/>
        <v/>
      </c>
      <c r="AT45" s="6" t="str">
        <f t="shared" si="81"/>
        <v/>
      </c>
      <c r="AU45" s="6" t="str">
        <f t="shared" si="82"/>
        <v/>
      </c>
      <c r="AV45" s="6" t="str">
        <f t="shared" si="82"/>
        <v/>
      </c>
      <c r="AW45" s="6" t="str">
        <f t="shared" si="82"/>
        <v/>
      </c>
      <c r="AX45" s="6" t="str">
        <f t="shared" si="82"/>
        <v/>
      </c>
      <c r="AY45" s="6" t="str">
        <f t="shared" si="82"/>
        <v/>
      </c>
      <c r="AZ45" s="6" t="str">
        <f t="shared" si="82"/>
        <v/>
      </c>
      <c r="BA45" s="6" t="str">
        <f t="shared" si="82"/>
        <v/>
      </c>
      <c r="BB45" s="6" t="str">
        <f t="shared" si="82"/>
        <v/>
      </c>
      <c r="BC45" s="6" t="str">
        <f t="shared" si="82"/>
        <v/>
      </c>
      <c r="BD45" s="156"/>
      <c r="BE45" s="123" t="str" cm="1">
        <f t="array" ref="BE45">IF(AND(AI$38&lt;&gt;"", H45&lt;&gt;0), "'"&amp;BE$4&amp;ROW()&amp;"'"&amp;IF(SUMPRODUCT(--(BF45:$BM45&lt;&gt;""))&lt;&gt;0, ", ", ""), "")</f>
        <v/>
      </c>
      <c r="BF45" s="6" t="str" cm="1">
        <f t="array" ref="BF45">IF(AND(AJ$38&lt;&gt;"", I45&lt;&gt;0), "'"&amp;BF$4&amp;ROW()&amp;"'"&amp;IF(SUMPRODUCT(--(BG45:$BM45&lt;&gt;""))&lt;&gt;0, ", ", ""), "")</f>
        <v/>
      </c>
      <c r="BG45" s="6" t="str" cm="1">
        <f t="array" ref="BG45">IF(AND(AK$38&lt;&gt;"", J45&lt;&gt;0), "'"&amp;BG$4&amp;ROW()&amp;"'"&amp;IF(SUMPRODUCT(--(BH45:$BM45&lt;&gt;""))&lt;&gt;0, ", ", ""), "")</f>
        <v/>
      </c>
      <c r="BH45" s="6" t="str" cm="1">
        <f t="array" ref="BH45">IF(AND(AL$38&lt;&gt;"", K45&lt;&gt;0), "'"&amp;BH$4&amp;ROW()&amp;"'"&amp;IF(SUMPRODUCT(--(BI45:$BM45&lt;&gt;""))&lt;&gt;0, ", ", ""), "")</f>
        <v/>
      </c>
      <c r="BI45" s="6" t="str" cm="1">
        <f t="array" ref="BI45">IF(AND(AM$38&lt;&gt;"", L45&lt;&gt;0), "'"&amp;BI$4&amp;ROW()&amp;"'"&amp;IF(SUMPRODUCT(--(BJ45:$BM45&lt;&gt;""))&lt;&gt;0, ", ", ""), "")</f>
        <v/>
      </c>
      <c r="BJ45" s="6" t="str" cm="1">
        <f t="array" ref="BJ45">IF(AND(AN$38&lt;&gt;"", M45&lt;&gt;0), "'"&amp;BJ$4&amp;ROW()&amp;"'"&amp;IF(SUMPRODUCT(--(BK45:$BM45&lt;&gt;""))&lt;&gt;0, ", ", ""), "")</f>
        <v/>
      </c>
      <c r="BK45" s="6" t="str" cm="1">
        <f t="array" ref="BK45">IF(AND(AO$38&lt;&gt;"", N45&lt;&gt;0), "'"&amp;BK$4&amp;ROW()&amp;"'"&amp;IF(SUMPRODUCT(--(BL45:$BM45&lt;&gt;""))&lt;&gt;0, ", ", ""), "")</f>
        <v/>
      </c>
      <c r="BL45" s="6" t="str" cm="1">
        <f t="array" ref="BL45">IF(AND(AP$38&lt;&gt;"", O45&lt;&gt;0), "'"&amp;BL$4&amp;ROW()&amp;"'"&amp;IF(SUMPRODUCT(--(BM45:$BM45&lt;&gt;""))&lt;&gt;0, ", ", ""), "")</f>
        <v/>
      </c>
      <c r="BM45" s="6" t="str" cm="1">
        <f t="array" ref="BM45">IF(AND(AQ$38&lt;&gt;"", P45&lt;&gt;0), "'"&amp;BM$4&amp;ROW()&amp;"'"&amp;IF(SUMPRODUCT(--($BM45:BN45&lt;&gt;""))&lt;&gt;0, ", ", ""), "")</f>
        <v/>
      </c>
      <c r="BN45" s="155" cm="1">
        <f t="array" ref="BN45">SUMPRODUCT(--(BE45:BM45&lt;&gt;""))</f>
        <v>0</v>
      </c>
      <c r="BO45" s="156" t="str">
        <f t="shared" si="93"/>
        <v/>
      </c>
      <c r="BP45" s="123" t="str">
        <f t="shared" si="63"/>
        <v/>
      </c>
      <c r="BQ45" s="6" t="str">
        <f t="shared" si="64"/>
        <v/>
      </c>
      <c r="BR45" s="6" t="str">
        <f t="shared" si="65"/>
        <v/>
      </c>
      <c r="BS45" s="6" t="str">
        <f t="shared" si="66"/>
        <v/>
      </c>
      <c r="BT45" s="6" t="str">
        <f t="shared" si="67"/>
        <v/>
      </c>
      <c r="BU45" s="6" t="str">
        <f t="shared" si="68"/>
        <v/>
      </c>
      <c r="BV45" s="6" t="str">
        <f t="shared" si="69"/>
        <v/>
      </c>
      <c r="BW45" s="6" t="str">
        <f t="shared" si="70"/>
        <v/>
      </c>
      <c r="BX45" s="6" t="str">
        <f t="shared" si="71"/>
        <v/>
      </c>
      <c r="BY45" s="6" t="str">
        <f t="shared" si="72"/>
        <v/>
      </c>
      <c r="BZ45" s="6" t="str">
        <f t="shared" si="73"/>
        <v/>
      </c>
      <c r="CA45" s="6" t="str">
        <f t="shared" si="74"/>
        <v/>
      </c>
      <c r="CB45" s="123" t="str">
        <f t="shared" si="18"/>
        <v/>
      </c>
      <c r="CC45" s="6" t="str">
        <f t="shared" si="19"/>
        <v/>
      </c>
      <c r="CD45" s="60" t="str">
        <f t="shared" si="20"/>
        <v/>
      </c>
    </row>
    <row r="46" spans="1:82" ht="14.4" customHeight="1" x14ac:dyDescent="0.3">
      <c r="A46" s="110" t="str">
        <f t="shared" si="17"/>
        <v/>
      </c>
      <c r="B46" s="100"/>
      <c r="C46" s="70"/>
      <c r="D46" s="27" t="s">
        <v>70</v>
      </c>
      <c r="E46" s="27"/>
      <c r="F46" s="97"/>
      <c r="G46" s="78">
        <f t="shared" si="78"/>
        <v>0</v>
      </c>
      <c r="H46" s="97"/>
      <c r="I46" s="97"/>
      <c r="J46" s="97"/>
      <c r="K46" s="97"/>
      <c r="L46" s="97"/>
      <c r="M46" s="97"/>
      <c r="N46" s="97"/>
      <c r="O46" s="97"/>
      <c r="P46" s="97"/>
      <c r="Q46" s="6"/>
      <c r="R46" s="122"/>
      <c r="S46" s="6"/>
      <c r="T46" s="123"/>
      <c r="U46" s="6" t="s">
        <v>650</v>
      </c>
      <c r="V46" s="6"/>
      <c r="W46" s="6" t="s">
        <v>698</v>
      </c>
      <c r="X46" s="6" t="s">
        <v>698</v>
      </c>
      <c r="Y46" s="6" t="s">
        <v>698</v>
      </c>
      <c r="Z46" s="6" t="s">
        <v>698</v>
      </c>
      <c r="AA46" s="6" t="s">
        <v>698</v>
      </c>
      <c r="AB46" s="6" t="s">
        <v>698</v>
      </c>
      <c r="AC46" s="6" t="s">
        <v>698</v>
      </c>
      <c r="AD46" s="6" t="s">
        <v>698</v>
      </c>
      <c r="AE46" s="6" t="s">
        <v>698</v>
      </c>
      <c r="AF46" s="123"/>
      <c r="AG46" s="6">
        <f t="shared" si="83"/>
        <v>-1</v>
      </c>
      <c r="AH46" s="6"/>
      <c r="AI46" s="6">
        <f t="shared" si="84"/>
        <v>-1</v>
      </c>
      <c r="AJ46" s="6">
        <f t="shared" si="85"/>
        <v>-1</v>
      </c>
      <c r="AK46" s="6">
        <f t="shared" si="86"/>
        <v>-1</v>
      </c>
      <c r="AL46" s="6">
        <f t="shared" si="87"/>
        <v>-1</v>
      </c>
      <c r="AM46" s="6">
        <f t="shared" si="88"/>
        <v>-1</v>
      </c>
      <c r="AN46" s="6">
        <f t="shared" si="89"/>
        <v>-1</v>
      </c>
      <c r="AO46" s="6">
        <f t="shared" si="90"/>
        <v>-1</v>
      </c>
      <c r="AP46" s="6">
        <f t="shared" si="91"/>
        <v>-1</v>
      </c>
      <c r="AQ46" s="129">
        <f t="shared" si="92"/>
        <v>-1</v>
      </c>
      <c r="AR46" s="123"/>
      <c r="AS46" s="6" t="str">
        <f t="shared" si="80"/>
        <v/>
      </c>
      <c r="AT46" s="6" t="str">
        <f t="shared" si="81"/>
        <v/>
      </c>
      <c r="AU46" s="6" t="str">
        <f t="shared" si="82"/>
        <v/>
      </c>
      <c r="AV46" s="6" t="str">
        <f t="shared" si="82"/>
        <v/>
      </c>
      <c r="AW46" s="6" t="str">
        <f t="shared" si="82"/>
        <v/>
      </c>
      <c r="AX46" s="6" t="str">
        <f t="shared" si="82"/>
        <v/>
      </c>
      <c r="AY46" s="6" t="str">
        <f t="shared" si="82"/>
        <v/>
      </c>
      <c r="AZ46" s="6" t="str">
        <f t="shared" si="82"/>
        <v/>
      </c>
      <c r="BA46" s="6" t="str">
        <f t="shared" si="82"/>
        <v/>
      </c>
      <c r="BB46" s="6" t="str">
        <f t="shared" si="82"/>
        <v/>
      </c>
      <c r="BC46" s="6" t="str">
        <f t="shared" si="82"/>
        <v/>
      </c>
      <c r="BD46" s="156"/>
      <c r="BE46" s="123" t="str" cm="1">
        <f t="array" ref="BE46">IF(AND(AI$38&lt;&gt;"", H46&lt;&gt;0), "'"&amp;BE$4&amp;ROW()&amp;"'"&amp;IF(SUMPRODUCT(--(BF46:$BM46&lt;&gt;""))&lt;&gt;0, ", ", ""), "")</f>
        <v/>
      </c>
      <c r="BF46" s="6" t="str" cm="1">
        <f t="array" ref="BF46">IF(AND(AJ$38&lt;&gt;"", I46&lt;&gt;0), "'"&amp;BF$4&amp;ROW()&amp;"'"&amp;IF(SUMPRODUCT(--(BG46:$BM46&lt;&gt;""))&lt;&gt;0, ", ", ""), "")</f>
        <v/>
      </c>
      <c r="BG46" s="6" t="str" cm="1">
        <f t="array" ref="BG46">IF(AND(AK$38&lt;&gt;"", J46&lt;&gt;0), "'"&amp;BG$4&amp;ROW()&amp;"'"&amp;IF(SUMPRODUCT(--(BH46:$BM46&lt;&gt;""))&lt;&gt;0, ", ", ""), "")</f>
        <v/>
      </c>
      <c r="BH46" s="6" t="str" cm="1">
        <f t="array" ref="BH46">IF(AND(AL$38&lt;&gt;"", K46&lt;&gt;0), "'"&amp;BH$4&amp;ROW()&amp;"'"&amp;IF(SUMPRODUCT(--(BI46:$BM46&lt;&gt;""))&lt;&gt;0, ", ", ""), "")</f>
        <v/>
      </c>
      <c r="BI46" s="6" t="str" cm="1">
        <f t="array" ref="BI46">IF(AND(AM$38&lt;&gt;"", L46&lt;&gt;0), "'"&amp;BI$4&amp;ROW()&amp;"'"&amp;IF(SUMPRODUCT(--(BJ46:$BM46&lt;&gt;""))&lt;&gt;0, ", ", ""), "")</f>
        <v/>
      </c>
      <c r="BJ46" s="6" t="str" cm="1">
        <f t="array" ref="BJ46">IF(AND(AN$38&lt;&gt;"", M46&lt;&gt;0), "'"&amp;BJ$4&amp;ROW()&amp;"'"&amp;IF(SUMPRODUCT(--(BK46:$BM46&lt;&gt;""))&lt;&gt;0, ", ", ""), "")</f>
        <v/>
      </c>
      <c r="BK46" s="6" t="str" cm="1">
        <f t="array" ref="BK46">IF(AND(AO$38&lt;&gt;"", N46&lt;&gt;0), "'"&amp;BK$4&amp;ROW()&amp;"'"&amp;IF(SUMPRODUCT(--(BL46:$BM46&lt;&gt;""))&lt;&gt;0, ", ", ""), "")</f>
        <v/>
      </c>
      <c r="BL46" s="6" t="str" cm="1">
        <f t="array" ref="BL46">IF(AND(AP$38&lt;&gt;"", O46&lt;&gt;0), "'"&amp;BL$4&amp;ROW()&amp;"'"&amp;IF(SUMPRODUCT(--(BM46:$BM46&lt;&gt;""))&lt;&gt;0, ", ", ""), "")</f>
        <v/>
      </c>
      <c r="BM46" s="6" t="str" cm="1">
        <f t="array" ref="BM46">IF(AND(AQ$38&lt;&gt;"", P46&lt;&gt;0), "'"&amp;BM$4&amp;ROW()&amp;"'"&amp;IF(SUMPRODUCT(--($BM46:BN46&lt;&gt;""))&lt;&gt;0, ", ", ""), "")</f>
        <v/>
      </c>
      <c r="BN46" s="155" cm="1">
        <f t="array" ref="BN46">SUMPRODUCT(--(BE46:BM46&lt;&gt;""))</f>
        <v>0</v>
      </c>
      <c r="BO46" s="156" t="str">
        <f t="shared" si="93"/>
        <v/>
      </c>
      <c r="BP46" s="123" t="str">
        <f t="shared" si="63"/>
        <v/>
      </c>
      <c r="BQ46" s="6" t="str">
        <f t="shared" si="64"/>
        <v/>
      </c>
      <c r="BR46" s="6" t="str">
        <f t="shared" si="65"/>
        <v/>
      </c>
      <c r="BS46" s="6" t="str">
        <f t="shared" si="66"/>
        <v/>
      </c>
      <c r="BT46" s="6" t="str">
        <f t="shared" si="67"/>
        <v/>
      </c>
      <c r="BU46" s="6" t="str">
        <f t="shared" si="68"/>
        <v/>
      </c>
      <c r="BV46" s="6" t="str">
        <f t="shared" si="69"/>
        <v/>
      </c>
      <c r="BW46" s="6" t="str">
        <f t="shared" si="70"/>
        <v/>
      </c>
      <c r="BX46" s="6" t="str">
        <f t="shared" si="71"/>
        <v/>
      </c>
      <c r="BY46" s="6" t="str">
        <f t="shared" si="72"/>
        <v/>
      </c>
      <c r="BZ46" s="6" t="str">
        <f t="shared" si="73"/>
        <v/>
      </c>
      <c r="CA46" s="6" t="str">
        <f t="shared" si="74"/>
        <v/>
      </c>
      <c r="CB46" s="123" t="str">
        <f t="shared" si="18"/>
        <v/>
      </c>
      <c r="CC46" s="6" t="str">
        <f t="shared" si="19"/>
        <v/>
      </c>
      <c r="CD46" s="60" t="str">
        <f t="shared" si="20"/>
        <v/>
      </c>
    </row>
    <row r="47" spans="1:82" ht="14.4" customHeight="1" x14ac:dyDescent="0.3">
      <c r="A47" s="110" t="str">
        <f t="shared" si="17"/>
        <v/>
      </c>
      <c r="B47" s="100"/>
      <c r="C47" s="70"/>
      <c r="D47" s="27" t="s">
        <v>74</v>
      </c>
      <c r="E47" s="27"/>
      <c r="F47" s="97"/>
      <c r="G47" s="78">
        <f t="shared" si="78"/>
        <v>0</v>
      </c>
      <c r="H47" s="97"/>
      <c r="I47" s="97"/>
      <c r="J47" s="97"/>
      <c r="K47" s="97"/>
      <c r="L47" s="97"/>
      <c r="M47" s="97"/>
      <c r="N47" s="97"/>
      <c r="O47" s="97"/>
      <c r="P47" s="97"/>
      <c r="Q47" s="6"/>
      <c r="R47" s="122"/>
      <c r="S47" s="6"/>
      <c r="T47" s="123"/>
      <c r="U47" s="6" t="s">
        <v>650</v>
      </c>
      <c r="V47" s="6"/>
      <c r="W47" s="6" t="s">
        <v>698</v>
      </c>
      <c r="X47" s="6" t="s">
        <v>698</v>
      </c>
      <c r="Y47" s="6" t="s">
        <v>698</v>
      </c>
      <c r="Z47" s="6" t="s">
        <v>698</v>
      </c>
      <c r="AA47" s="6" t="s">
        <v>698</v>
      </c>
      <c r="AB47" s="6" t="s">
        <v>698</v>
      </c>
      <c r="AC47" s="6" t="s">
        <v>698</v>
      </c>
      <c r="AD47" s="6" t="s">
        <v>698</v>
      </c>
      <c r="AE47" s="6" t="s">
        <v>698</v>
      </c>
      <c r="AF47" s="123"/>
      <c r="AG47" s="6">
        <f t="shared" si="83"/>
        <v>-1</v>
      </c>
      <c r="AH47" s="6"/>
      <c r="AI47" s="6">
        <f t="shared" si="84"/>
        <v>-1</v>
      </c>
      <c r="AJ47" s="6">
        <f t="shared" si="85"/>
        <v>-1</v>
      </c>
      <c r="AK47" s="6">
        <f t="shared" si="86"/>
        <v>-1</v>
      </c>
      <c r="AL47" s="6">
        <f t="shared" si="87"/>
        <v>-1</v>
      </c>
      <c r="AM47" s="6">
        <f t="shared" si="88"/>
        <v>-1</v>
      </c>
      <c r="AN47" s="6">
        <f t="shared" si="89"/>
        <v>-1</v>
      </c>
      <c r="AO47" s="6">
        <f t="shared" si="90"/>
        <v>-1</v>
      </c>
      <c r="AP47" s="6">
        <f t="shared" si="91"/>
        <v>-1</v>
      </c>
      <c r="AQ47" s="129">
        <f t="shared" si="92"/>
        <v>-1</v>
      </c>
      <c r="AR47" s="123"/>
      <c r="AS47" s="6" t="str">
        <f t="shared" si="80"/>
        <v/>
      </c>
      <c r="AT47" s="6" t="str">
        <f t="shared" si="81"/>
        <v/>
      </c>
      <c r="AU47" s="6" t="str">
        <f t="shared" si="82"/>
        <v/>
      </c>
      <c r="AV47" s="6" t="str">
        <f t="shared" si="82"/>
        <v/>
      </c>
      <c r="AW47" s="6" t="str">
        <f t="shared" si="82"/>
        <v/>
      </c>
      <c r="AX47" s="6" t="str">
        <f t="shared" si="82"/>
        <v/>
      </c>
      <c r="AY47" s="6" t="str">
        <f t="shared" si="82"/>
        <v/>
      </c>
      <c r="AZ47" s="6" t="str">
        <f t="shared" si="82"/>
        <v/>
      </c>
      <c r="BA47" s="6" t="str">
        <f t="shared" si="82"/>
        <v/>
      </c>
      <c r="BB47" s="6" t="str">
        <f t="shared" si="82"/>
        <v/>
      </c>
      <c r="BC47" s="6" t="str">
        <f t="shared" si="82"/>
        <v/>
      </c>
      <c r="BD47" s="156"/>
      <c r="BE47" s="123" t="str" cm="1">
        <f t="array" ref="BE47">IF(AND(AI$38&lt;&gt;"", H47&lt;&gt;0), "'"&amp;BE$4&amp;ROW()&amp;"'"&amp;IF(SUMPRODUCT(--(BF47:$BM47&lt;&gt;""))&lt;&gt;0, ", ", ""), "")</f>
        <v/>
      </c>
      <c r="BF47" s="6" t="str" cm="1">
        <f t="array" ref="BF47">IF(AND(AJ$38&lt;&gt;"", I47&lt;&gt;0), "'"&amp;BF$4&amp;ROW()&amp;"'"&amp;IF(SUMPRODUCT(--(BG47:$BM47&lt;&gt;""))&lt;&gt;0, ", ", ""), "")</f>
        <v/>
      </c>
      <c r="BG47" s="6" t="str" cm="1">
        <f t="array" ref="BG47">IF(AND(AK$38&lt;&gt;"", J47&lt;&gt;0), "'"&amp;BG$4&amp;ROW()&amp;"'"&amp;IF(SUMPRODUCT(--(BH47:$BM47&lt;&gt;""))&lt;&gt;0, ", ", ""), "")</f>
        <v/>
      </c>
      <c r="BH47" s="6" t="str" cm="1">
        <f t="array" ref="BH47">IF(AND(AL$38&lt;&gt;"", K47&lt;&gt;0), "'"&amp;BH$4&amp;ROW()&amp;"'"&amp;IF(SUMPRODUCT(--(BI47:$BM47&lt;&gt;""))&lt;&gt;0, ", ", ""), "")</f>
        <v/>
      </c>
      <c r="BI47" s="6" t="str" cm="1">
        <f t="array" ref="BI47">IF(AND(AM$38&lt;&gt;"", L47&lt;&gt;0), "'"&amp;BI$4&amp;ROW()&amp;"'"&amp;IF(SUMPRODUCT(--(BJ47:$BM47&lt;&gt;""))&lt;&gt;0, ", ", ""), "")</f>
        <v/>
      </c>
      <c r="BJ47" s="6" t="str" cm="1">
        <f t="array" ref="BJ47">IF(AND(AN$38&lt;&gt;"", M47&lt;&gt;0), "'"&amp;BJ$4&amp;ROW()&amp;"'"&amp;IF(SUMPRODUCT(--(BK47:$BM47&lt;&gt;""))&lt;&gt;0, ", ", ""), "")</f>
        <v/>
      </c>
      <c r="BK47" s="6" t="str" cm="1">
        <f t="array" ref="BK47">IF(AND(AO$38&lt;&gt;"", N47&lt;&gt;0), "'"&amp;BK$4&amp;ROW()&amp;"'"&amp;IF(SUMPRODUCT(--(BL47:$BM47&lt;&gt;""))&lt;&gt;0, ", ", ""), "")</f>
        <v/>
      </c>
      <c r="BL47" s="6" t="str" cm="1">
        <f t="array" ref="BL47">IF(AND(AP$38&lt;&gt;"", O47&lt;&gt;0), "'"&amp;BL$4&amp;ROW()&amp;"'"&amp;IF(SUMPRODUCT(--(BM47:$BM47&lt;&gt;""))&lt;&gt;0, ", ", ""), "")</f>
        <v/>
      </c>
      <c r="BM47" s="6" t="str" cm="1">
        <f t="array" ref="BM47">IF(AND(AQ$38&lt;&gt;"", P47&lt;&gt;0), "'"&amp;BM$4&amp;ROW()&amp;"'"&amp;IF(SUMPRODUCT(--($BM47:BN47&lt;&gt;""))&lt;&gt;0, ", ", ""), "")</f>
        <v/>
      </c>
      <c r="BN47" s="155" cm="1">
        <f t="array" ref="BN47">SUMPRODUCT(--(BE47:BM47&lt;&gt;""))</f>
        <v>0</v>
      </c>
      <c r="BO47" s="156" t="str">
        <f t="shared" si="93"/>
        <v/>
      </c>
      <c r="BP47" s="123" t="str">
        <f t="shared" si="63"/>
        <v/>
      </c>
      <c r="BQ47" s="6" t="str">
        <f t="shared" si="64"/>
        <v/>
      </c>
      <c r="BR47" s="6" t="str">
        <f t="shared" si="65"/>
        <v/>
      </c>
      <c r="BS47" s="6" t="str">
        <f t="shared" si="66"/>
        <v/>
      </c>
      <c r="BT47" s="6" t="str">
        <f t="shared" si="67"/>
        <v/>
      </c>
      <c r="BU47" s="6" t="str">
        <f t="shared" si="68"/>
        <v/>
      </c>
      <c r="BV47" s="6" t="str">
        <f t="shared" si="69"/>
        <v/>
      </c>
      <c r="BW47" s="6" t="str">
        <f t="shared" si="70"/>
        <v/>
      </c>
      <c r="BX47" s="6" t="str">
        <f t="shared" si="71"/>
        <v/>
      </c>
      <c r="BY47" s="6" t="str">
        <f t="shared" si="72"/>
        <v/>
      </c>
      <c r="BZ47" s="6" t="str">
        <f t="shared" si="73"/>
        <v/>
      </c>
      <c r="CA47" s="6" t="str">
        <f t="shared" si="74"/>
        <v/>
      </c>
      <c r="CB47" s="123" t="str">
        <f t="shared" si="18"/>
        <v/>
      </c>
      <c r="CC47" s="6" t="str">
        <f t="shared" si="19"/>
        <v/>
      </c>
      <c r="CD47" s="60" t="str">
        <f t="shared" si="20"/>
        <v/>
      </c>
    </row>
    <row r="48" spans="1:82" ht="14.4" customHeight="1" x14ac:dyDescent="0.3">
      <c r="A48" s="110" t="str">
        <f t="shared" si="17"/>
        <v/>
      </c>
      <c r="B48" s="100"/>
      <c r="C48" s="70"/>
      <c r="D48" s="27" t="s">
        <v>86</v>
      </c>
      <c r="E48" s="27"/>
      <c r="F48" s="97"/>
      <c r="G48" s="78">
        <f t="shared" si="78"/>
        <v>0</v>
      </c>
      <c r="H48" s="97"/>
      <c r="I48" s="97"/>
      <c r="J48" s="97"/>
      <c r="K48" s="97"/>
      <c r="L48" s="97"/>
      <c r="M48" s="97"/>
      <c r="N48" s="97"/>
      <c r="O48" s="97"/>
      <c r="P48" s="97"/>
      <c r="Q48" s="6"/>
      <c r="R48" s="122"/>
      <c r="S48" s="6"/>
      <c r="T48" s="123"/>
      <c r="U48" s="6" t="s">
        <v>650</v>
      </c>
      <c r="V48" s="6"/>
      <c r="W48" s="6" t="s">
        <v>698</v>
      </c>
      <c r="X48" s="6" t="s">
        <v>698</v>
      </c>
      <c r="Y48" s="6" t="s">
        <v>698</v>
      </c>
      <c r="Z48" s="6" t="s">
        <v>698</v>
      </c>
      <c r="AA48" s="6" t="s">
        <v>698</v>
      </c>
      <c r="AB48" s="6" t="s">
        <v>698</v>
      </c>
      <c r="AC48" s="6" t="s">
        <v>698</v>
      </c>
      <c r="AD48" s="6" t="s">
        <v>698</v>
      </c>
      <c r="AE48" s="6" t="s">
        <v>698</v>
      </c>
      <c r="AF48" s="123"/>
      <c r="AG48" s="6">
        <f t="shared" si="83"/>
        <v>-1</v>
      </c>
      <c r="AH48" s="6"/>
      <c r="AI48" s="6">
        <f t="shared" si="84"/>
        <v>-1</v>
      </c>
      <c r="AJ48" s="6">
        <f t="shared" si="85"/>
        <v>-1</v>
      </c>
      <c r="AK48" s="6">
        <f t="shared" si="86"/>
        <v>-1</v>
      </c>
      <c r="AL48" s="6">
        <f t="shared" si="87"/>
        <v>-1</v>
      </c>
      <c r="AM48" s="6">
        <f t="shared" si="88"/>
        <v>-1</v>
      </c>
      <c r="AN48" s="6">
        <f t="shared" si="89"/>
        <v>-1</v>
      </c>
      <c r="AO48" s="6">
        <f t="shared" si="90"/>
        <v>-1</v>
      </c>
      <c r="AP48" s="6">
        <f t="shared" si="91"/>
        <v>-1</v>
      </c>
      <c r="AQ48" s="129">
        <f t="shared" si="92"/>
        <v>-1</v>
      </c>
      <c r="AR48" s="123"/>
      <c r="AS48" s="6" t="str">
        <f t="shared" si="80"/>
        <v/>
      </c>
      <c r="AT48" s="6" t="str">
        <f t="shared" si="81"/>
        <v/>
      </c>
      <c r="AU48" s="6" t="str">
        <f t="shared" si="82"/>
        <v/>
      </c>
      <c r="AV48" s="6" t="str">
        <f t="shared" si="82"/>
        <v/>
      </c>
      <c r="AW48" s="6" t="str">
        <f t="shared" si="82"/>
        <v/>
      </c>
      <c r="AX48" s="6" t="str">
        <f t="shared" si="82"/>
        <v/>
      </c>
      <c r="AY48" s="6" t="str">
        <f t="shared" si="82"/>
        <v/>
      </c>
      <c r="AZ48" s="6" t="str">
        <f t="shared" si="82"/>
        <v/>
      </c>
      <c r="BA48" s="6" t="str">
        <f t="shared" si="82"/>
        <v/>
      </c>
      <c r="BB48" s="6" t="str">
        <f t="shared" si="82"/>
        <v/>
      </c>
      <c r="BC48" s="6" t="str">
        <f t="shared" si="82"/>
        <v/>
      </c>
      <c r="BD48" s="156"/>
      <c r="BE48" s="123" t="str" cm="1">
        <f t="array" ref="BE48">IF(AND(AI$38&lt;&gt;"", H48&lt;&gt;0), "'"&amp;BE$4&amp;ROW()&amp;"'"&amp;IF(SUMPRODUCT(--(BF48:$BM48&lt;&gt;""))&lt;&gt;0, ", ", ""), "")</f>
        <v/>
      </c>
      <c r="BF48" s="6" t="str" cm="1">
        <f t="array" ref="BF48">IF(AND(AJ$38&lt;&gt;"", I48&lt;&gt;0), "'"&amp;BF$4&amp;ROW()&amp;"'"&amp;IF(SUMPRODUCT(--(BG48:$BM48&lt;&gt;""))&lt;&gt;0, ", ", ""), "")</f>
        <v/>
      </c>
      <c r="BG48" s="6" t="str" cm="1">
        <f t="array" ref="BG48">IF(AND(AK$38&lt;&gt;"", J48&lt;&gt;0), "'"&amp;BG$4&amp;ROW()&amp;"'"&amp;IF(SUMPRODUCT(--(BH48:$BM48&lt;&gt;""))&lt;&gt;0, ", ", ""), "")</f>
        <v/>
      </c>
      <c r="BH48" s="6" t="str" cm="1">
        <f t="array" ref="BH48">IF(AND(AL$38&lt;&gt;"", K48&lt;&gt;0), "'"&amp;BH$4&amp;ROW()&amp;"'"&amp;IF(SUMPRODUCT(--(BI48:$BM48&lt;&gt;""))&lt;&gt;0, ", ", ""), "")</f>
        <v/>
      </c>
      <c r="BI48" s="6" t="str" cm="1">
        <f t="array" ref="BI48">IF(AND(AM$38&lt;&gt;"", L48&lt;&gt;0), "'"&amp;BI$4&amp;ROW()&amp;"'"&amp;IF(SUMPRODUCT(--(BJ48:$BM48&lt;&gt;""))&lt;&gt;0, ", ", ""), "")</f>
        <v/>
      </c>
      <c r="BJ48" s="6" t="str" cm="1">
        <f t="array" ref="BJ48">IF(AND(AN$38&lt;&gt;"", M48&lt;&gt;0), "'"&amp;BJ$4&amp;ROW()&amp;"'"&amp;IF(SUMPRODUCT(--(BK48:$BM48&lt;&gt;""))&lt;&gt;0, ", ", ""), "")</f>
        <v/>
      </c>
      <c r="BK48" s="6" t="str" cm="1">
        <f t="array" ref="BK48">IF(AND(AO$38&lt;&gt;"", N48&lt;&gt;0), "'"&amp;BK$4&amp;ROW()&amp;"'"&amp;IF(SUMPRODUCT(--(BL48:$BM48&lt;&gt;""))&lt;&gt;0, ", ", ""), "")</f>
        <v/>
      </c>
      <c r="BL48" s="6" t="str" cm="1">
        <f t="array" ref="BL48">IF(AND(AP$38&lt;&gt;"", O48&lt;&gt;0), "'"&amp;BL$4&amp;ROW()&amp;"'"&amp;IF(SUMPRODUCT(--(BM48:$BM48&lt;&gt;""))&lt;&gt;0, ", ", ""), "")</f>
        <v/>
      </c>
      <c r="BM48" s="6" t="str" cm="1">
        <f t="array" ref="BM48">IF(AND(AQ$38&lt;&gt;"", P48&lt;&gt;0), "'"&amp;BM$4&amp;ROW()&amp;"'"&amp;IF(SUMPRODUCT(--($BM48:BN48&lt;&gt;""))&lt;&gt;0, ", ", ""), "")</f>
        <v/>
      </c>
      <c r="BN48" s="155" cm="1">
        <f t="array" ref="BN48">SUMPRODUCT(--(BE48:BM48&lt;&gt;""))</f>
        <v>0</v>
      </c>
      <c r="BO48" s="156" t="str">
        <f t="shared" si="93"/>
        <v/>
      </c>
      <c r="BP48" s="123" t="str">
        <f t="shared" si="63"/>
        <v/>
      </c>
      <c r="BQ48" s="6" t="str">
        <f t="shared" si="64"/>
        <v/>
      </c>
      <c r="BR48" s="6" t="str">
        <f t="shared" si="65"/>
        <v/>
      </c>
      <c r="BS48" s="6" t="str">
        <f t="shared" si="66"/>
        <v/>
      </c>
      <c r="BT48" s="6" t="str">
        <f t="shared" si="67"/>
        <v/>
      </c>
      <c r="BU48" s="6" t="str">
        <f t="shared" si="68"/>
        <v/>
      </c>
      <c r="BV48" s="6" t="str">
        <f t="shared" si="69"/>
        <v/>
      </c>
      <c r="BW48" s="6" t="str">
        <f t="shared" si="70"/>
        <v/>
      </c>
      <c r="BX48" s="6" t="str">
        <f t="shared" si="71"/>
        <v/>
      </c>
      <c r="BY48" s="6" t="str">
        <f t="shared" si="72"/>
        <v/>
      </c>
      <c r="BZ48" s="6" t="str">
        <f t="shared" si="73"/>
        <v/>
      </c>
      <c r="CA48" s="6" t="str">
        <f t="shared" si="74"/>
        <v/>
      </c>
      <c r="CB48" s="123" t="str">
        <f t="shared" si="18"/>
        <v/>
      </c>
      <c r="CC48" s="6" t="str">
        <f t="shared" si="19"/>
        <v/>
      </c>
      <c r="CD48" s="60" t="str">
        <f t="shared" si="20"/>
        <v/>
      </c>
    </row>
    <row r="49" spans="1:82" ht="24" customHeight="1" x14ac:dyDescent="0.3">
      <c r="A49" s="110" t="str">
        <f t="shared" si="17"/>
        <v/>
      </c>
      <c r="B49" s="100"/>
      <c r="C49" s="70"/>
      <c r="D49" s="27"/>
      <c r="E49" s="27"/>
      <c r="F49" s="78"/>
      <c r="G49" s="78"/>
      <c r="H49" s="78"/>
      <c r="I49" s="78"/>
      <c r="J49" s="78"/>
      <c r="K49" s="78"/>
      <c r="L49" s="78"/>
      <c r="M49" s="78"/>
      <c r="N49" s="78"/>
      <c r="O49" s="78"/>
      <c r="P49" s="78"/>
      <c r="Q49" s="6"/>
      <c r="R49" s="122"/>
      <c r="S49" s="6"/>
      <c r="T49" s="123"/>
      <c r="U49" s="6"/>
      <c r="V49" s="6"/>
      <c r="W49" s="6"/>
      <c r="X49" s="6"/>
      <c r="Y49" s="6"/>
      <c r="Z49" s="6"/>
      <c r="AA49" s="6"/>
      <c r="AB49" s="6"/>
      <c r="AC49" s="6"/>
      <c r="AD49" s="6"/>
      <c r="AE49" s="6"/>
      <c r="AF49" s="123"/>
      <c r="AG49" s="6"/>
      <c r="AH49" s="6"/>
      <c r="AI49" s="6"/>
      <c r="AJ49" s="6"/>
      <c r="AK49" s="6"/>
      <c r="AL49" s="6"/>
      <c r="AM49" s="6"/>
      <c r="AN49" s="6"/>
      <c r="AO49" s="6"/>
      <c r="AP49" s="6"/>
      <c r="AQ49" s="129"/>
      <c r="AR49" s="123"/>
      <c r="AS49" s="6"/>
      <c r="AT49" s="6"/>
      <c r="AU49" s="6"/>
      <c r="AV49" s="6"/>
      <c r="AW49" s="6"/>
      <c r="AX49" s="6"/>
      <c r="AY49" s="6"/>
      <c r="AZ49" s="6"/>
      <c r="BA49" s="6"/>
      <c r="BB49" s="6"/>
      <c r="BC49" s="6"/>
      <c r="BD49" s="156"/>
      <c r="BE49" s="123"/>
      <c r="BF49" s="6"/>
      <c r="BG49" s="6"/>
      <c r="BH49" s="6"/>
      <c r="BI49" s="6"/>
      <c r="BJ49" s="6"/>
      <c r="BK49" s="6"/>
      <c r="BL49" s="6"/>
      <c r="BM49" s="6"/>
      <c r="BN49" s="155"/>
      <c r="BO49" s="156"/>
      <c r="BP49" s="123" t="str">
        <f t="shared" si="63"/>
        <v/>
      </c>
      <c r="BQ49" s="6" t="str">
        <f t="shared" si="64"/>
        <v/>
      </c>
      <c r="BR49" s="6" t="str">
        <f t="shared" si="65"/>
        <v/>
      </c>
      <c r="BS49" s="6" t="str">
        <f t="shared" si="66"/>
        <v/>
      </c>
      <c r="BT49" s="6" t="str">
        <f t="shared" si="67"/>
        <v/>
      </c>
      <c r="BU49" s="6" t="str">
        <f t="shared" si="68"/>
        <v/>
      </c>
      <c r="BV49" s="6" t="str">
        <f t="shared" si="69"/>
        <v/>
      </c>
      <c r="BW49" s="6" t="str">
        <f t="shared" si="70"/>
        <v/>
      </c>
      <c r="BX49" s="6" t="str">
        <f t="shared" si="71"/>
        <v/>
      </c>
      <c r="BY49" s="6" t="str">
        <f t="shared" si="72"/>
        <v/>
      </c>
      <c r="BZ49" s="6" t="str">
        <f t="shared" si="73"/>
        <v/>
      </c>
      <c r="CA49" s="6" t="str">
        <f t="shared" si="74"/>
        <v/>
      </c>
      <c r="CB49" s="123" t="str">
        <f t="shared" si="18"/>
        <v/>
      </c>
      <c r="CC49" s="6" t="str">
        <f t="shared" si="19"/>
        <v/>
      </c>
      <c r="CD49" s="60" t="str">
        <f t="shared" si="20"/>
        <v/>
      </c>
    </row>
    <row r="50" spans="1:82" ht="14.4" customHeight="1" x14ac:dyDescent="0.3">
      <c r="A50" s="110" t="str">
        <f t="shared" si="17"/>
        <v>✘</v>
      </c>
      <c r="B50" s="100" t="s">
        <v>639</v>
      </c>
      <c r="C50" s="70"/>
      <c r="D50" s="27"/>
      <c r="E50" s="27"/>
      <c r="F50" s="78"/>
      <c r="G50" s="78"/>
      <c r="H50" s="78"/>
      <c r="I50" s="78"/>
      <c r="J50" s="78"/>
      <c r="K50" s="78"/>
      <c r="L50" s="78"/>
      <c r="M50" s="78"/>
      <c r="N50" s="78"/>
      <c r="O50" s="78"/>
      <c r="P50" s="78"/>
      <c r="Q50" s="6"/>
      <c r="R50" s="122"/>
      <c r="S50" s="6"/>
      <c r="T50" s="123"/>
      <c r="U50" s="6"/>
      <c r="V50" s="6"/>
      <c r="W50" s="6"/>
      <c r="X50" s="6"/>
      <c r="Y50" s="6"/>
      <c r="Z50" s="6"/>
      <c r="AA50" s="6"/>
      <c r="AB50" s="6"/>
      <c r="AC50" s="6"/>
      <c r="AD50" s="6"/>
      <c r="AE50" s="6"/>
      <c r="AF50" s="123"/>
      <c r="AG50" s="6"/>
      <c r="AH50" s="6"/>
      <c r="AI50" s="6" t="s">
        <v>762</v>
      </c>
      <c r="AJ50" s="6"/>
      <c r="AK50" s="6"/>
      <c r="AL50" s="6" t="s">
        <v>762</v>
      </c>
      <c r="AM50" s="6" t="s">
        <v>762</v>
      </c>
      <c r="AN50" s="6" t="s">
        <v>762</v>
      </c>
      <c r="AO50" s="6"/>
      <c r="AP50" s="6" t="s">
        <v>762</v>
      </c>
      <c r="AQ50" s="129" t="s">
        <v>762</v>
      </c>
      <c r="AR50" s="123"/>
      <c r="AS50" s="6"/>
      <c r="AT50" s="6"/>
      <c r="AU50" s="6"/>
      <c r="AV50" s="6"/>
      <c r="AW50" s="6"/>
      <c r="AX50" s="6"/>
      <c r="AY50" s="6"/>
      <c r="AZ50" s="6"/>
      <c r="BA50" s="6"/>
      <c r="BB50" s="6"/>
      <c r="BC50" s="6"/>
      <c r="BD50" s="156" t="str">
        <f>IF(SUMIF(AF52:AQ60, 1)&lt;&gt;0, "| Vul de tabel in.  ", "")</f>
        <v xml:space="preserve">| Vul de tabel in.  </v>
      </c>
      <c r="BE50" s="123"/>
      <c r="BF50" s="6"/>
      <c r="BG50" s="6"/>
      <c r="BH50" s="6"/>
      <c r="BI50" s="6"/>
      <c r="BJ50" s="6"/>
      <c r="BK50" s="6"/>
      <c r="BL50" s="6"/>
      <c r="BM50" s="6"/>
      <c r="BN50" s="155"/>
      <c r="BO50" s="156"/>
      <c r="BP50" s="123" t="str">
        <f t="shared" si="63"/>
        <v/>
      </c>
      <c r="BQ50" s="6" t="str">
        <f t="shared" si="64"/>
        <v/>
      </c>
      <c r="BR50" s="6" t="str">
        <f t="shared" si="65"/>
        <v/>
      </c>
      <c r="BS50" s="6" t="str">
        <f t="shared" si="66"/>
        <v/>
      </c>
      <c r="BT50" s="6" t="str">
        <f t="shared" si="67"/>
        <v/>
      </c>
      <c r="BU50" s="6" t="str">
        <f t="shared" si="68"/>
        <v/>
      </c>
      <c r="BV50" s="6" t="str">
        <f t="shared" si="69"/>
        <v/>
      </c>
      <c r="BW50" s="6" t="str">
        <f t="shared" si="70"/>
        <v/>
      </c>
      <c r="BX50" s="6" t="str">
        <f t="shared" si="71"/>
        <v/>
      </c>
      <c r="BY50" s="6" t="str">
        <f t="shared" si="72"/>
        <v/>
      </c>
      <c r="BZ50" s="6" t="str">
        <f t="shared" si="73"/>
        <v/>
      </c>
      <c r="CA50" s="6" t="str">
        <f t="shared" si="74"/>
        <v/>
      </c>
      <c r="CB50" s="123" t="str">
        <f t="shared" si="18"/>
        <v xml:space="preserve">| Vul de tabel in.  </v>
      </c>
      <c r="CC50" s="6" t="str">
        <f t="shared" si="19"/>
        <v/>
      </c>
      <c r="CD50" s="60" t="str">
        <f t="shared" si="20"/>
        <v xml:space="preserve">| Vul de tabel in.  </v>
      </c>
    </row>
    <row r="51" spans="1:82" ht="7.35" customHeight="1" x14ac:dyDescent="0.3">
      <c r="A51" s="110" t="str">
        <f t="shared" si="17"/>
        <v/>
      </c>
      <c r="B51" s="100"/>
      <c r="C51" s="70"/>
      <c r="D51" s="27"/>
      <c r="E51" s="27"/>
      <c r="F51" s="78"/>
      <c r="G51" s="78"/>
      <c r="H51" s="78"/>
      <c r="I51" s="78"/>
      <c r="J51" s="78"/>
      <c r="K51" s="78"/>
      <c r="L51" s="78"/>
      <c r="M51" s="78"/>
      <c r="N51" s="78"/>
      <c r="O51" s="78"/>
      <c r="P51" s="78"/>
      <c r="Q51" s="6"/>
      <c r="R51" s="122"/>
      <c r="S51" s="6"/>
      <c r="T51" s="123"/>
      <c r="U51" s="6"/>
      <c r="V51" s="6"/>
      <c r="W51" s="6"/>
      <c r="X51" s="6"/>
      <c r="Y51" s="6"/>
      <c r="Z51" s="6"/>
      <c r="AA51" s="6"/>
      <c r="AB51" s="6"/>
      <c r="AC51" s="6"/>
      <c r="AD51" s="6"/>
      <c r="AE51" s="6"/>
      <c r="AF51" s="123"/>
      <c r="AG51" s="6"/>
      <c r="AH51" s="6"/>
      <c r="AI51" s="6"/>
      <c r="AJ51" s="6"/>
      <c r="AK51" s="6"/>
      <c r="AL51" s="6"/>
      <c r="AM51" s="6"/>
      <c r="AN51" s="6"/>
      <c r="AO51" s="6"/>
      <c r="AP51" s="6"/>
      <c r="AQ51" s="129"/>
      <c r="AR51" s="123"/>
      <c r="AS51" s="6"/>
      <c r="AT51" s="6"/>
      <c r="AU51" s="6"/>
      <c r="AV51" s="6"/>
      <c r="AW51" s="6"/>
      <c r="AX51" s="6"/>
      <c r="AY51" s="6"/>
      <c r="AZ51" s="6"/>
      <c r="BA51" s="6"/>
      <c r="BB51" s="6"/>
      <c r="BC51" s="6"/>
      <c r="BD51" s="156"/>
      <c r="BE51" s="123"/>
      <c r="BF51" s="6"/>
      <c r="BG51" s="6"/>
      <c r="BH51" s="6"/>
      <c r="BI51" s="6"/>
      <c r="BJ51" s="6"/>
      <c r="BK51" s="6"/>
      <c r="BL51" s="6"/>
      <c r="BM51" s="6"/>
      <c r="BN51" s="155"/>
      <c r="BO51" s="156"/>
      <c r="BP51" s="123" t="str">
        <f t="shared" si="63"/>
        <v/>
      </c>
      <c r="BQ51" s="6" t="str">
        <f t="shared" si="64"/>
        <v/>
      </c>
      <c r="BR51" s="6" t="str">
        <f t="shared" si="65"/>
        <v/>
      </c>
      <c r="BS51" s="6" t="str">
        <f t="shared" si="66"/>
        <v/>
      </c>
      <c r="BT51" s="6" t="str">
        <f t="shared" si="67"/>
        <v/>
      </c>
      <c r="BU51" s="6" t="str">
        <f t="shared" si="68"/>
        <v/>
      </c>
      <c r="BV51" s="6" t="str">
        <f t="shared" si="69"/>
        <v/>
      </c>
      <c r="BW51" s="6" t="str">
        <f t="shared" si="70"/>
        <v/>
      </c>
      <c r="BX51" s="6" t="str">
        <f t="shared" si="71"/>
        <v/>
      </c>
      <c r="BY51" s="6" t="str">
        <f t="shared" si="72"/>
        <v/>
      </c>
      <c r="BZ51" s="6" t="str">
        <f t="shared" si="73"/>
        <v/>
      </c>
      <c r="CA51" s="6" t="str">
        <f t="shared" si="74"/>
        <v/>
      </c>
      <c r="CB51" s="123" t="str">
        <f t="shared" si="18"/>
        <v/>
      </c>
      <c r="CC51" s="6" t="str">
        <f t="shared" si="19"/>
        <v/>
      </c>
      <c r="CD51" s="60" t="str">
        <f t="shared" si="20"/>
        <v/>
      </c>
    </row>
    <row r="52" spans="1:82" ht="18" customHeight="1" x14ac:dyDescent="0.3">
      <c r="A52" s="110" t="str">
        <f t="shared" si="17"/>
        <v/>
      </c>
      <c r="B52" s="100"/>
      <c r="C52" s="70" t="s">
        <v>617</v>
      </c>
      <c r="D52" s="27"/>
      <c r="E52" s="97"/>
      <c r="F52" s="157">
        <f t="shared" ref="F52:G52" si="94">SUM(F53:F60)</f>
        <v>0</v>
      </c>
      <c r="G52" s="157">
        <f t="shared" si="94"/>
        <v>0</v>
      </c>
      <c r="H52" s="78">
        <f>SUM(H53:H60)</f>
        <v>0</v>
      </c>
      <c r="I52" s="78">
        <f t="shared" ref="I52:P52" si="95">SUM(I53:I60)</f>
        <v>0</v>
      </c>
      <c r="J52" s="78">
        <f t="shared" si="95"/>
        <v>0</v>
      </c>
      <c r="K52" s="78">
        <f t="shared" si="95"/>
        <v>0</v>
      </c>
      <c r="L52" s="78">
        <f t="shared" si="95"/>
        <v>0</v>
      </c>
      <c r="M52" s="78">
        <f t="shared" si="95"/>
        <v>0</v>
      </c>
      <c r="N52" s="78">
        <f t="shared" si="95"/>
        <v>0</v>
      </c>
      <c r="O52" s="78">
        <f t="shared" si="95"/>
        <v>0</v>
      </c>
      <c r="P52" s="78">
        <f t="shared" si="95"/>
        <v>0</v>
      </c>
      <c r="Q52" s="6"/>
      <c r="R52" s="122"/>
      <c r="S52" s="6"/>
      <c r="T52" s="123" t="s">
        <v>650</v>
      </c>
      <c r="U52" s="6"/>
      <c r="V52" s="6"/>
      <c r="W52" s="6"/>
      <c r="X52" s="6"/>
      <c r="Y52" s="6"/>
      <c r="Z52" s="6"/>
      <c r="AA52" s="6"/>
      <c r="AB52" s="6"/>
      <c r="AC52" s="6"/>
      <c r="AD52" s="6"/>
      <c r="AE52" s="6"/>
      <c r="AF52" s="123">
        <f>IF(E52&lt;&gt;"", 0, 1)</f>
        <v>1</v>
      </c>
      <c r="AG52" s="6"/>
      <c r="AH52" s="6"/>
      <c r="AI52" s="6"/>
      <c r="AJ52" s="6"/>
      <c r="AK52" s="6"/>
      <c r="AL52" s="6"/>
      <c r="AM52" s="6"/>
      <c r="AN52" s="6"/>
      <c r="AO52" s="6"/>
      <c r="AP52" s="6"/>
      <c r="AQ52" s="129"/>
      <c r="AR52" s="123" t="str">
        <f>IF(E52&lt;&gt;"", IF(ISTEXT(E52), IFERROR(IF(SEARCH(".", E52)&lt;&gt;0, "| Veld '"&amp;AR$4&amp;ROW()&amp;"': "&amp;Fout_punt), "| Veld '"&amp;AR$4&amp;ROW()&amp;"': "&amp;Fout_geen_getal),
IF(E52&lt;0, "| Veld '"&amp;AR$4&amp;ROW()&amp;"': Dit getal mag niet negatief zijn.  ",
IF((E52-ROUND(E52, 0))&lt;&gt;0, "| Veld '"&amp;AR$4&amp;ROW()&amp;"': Dit getal moet geheel zijn.  ", ""))), "")</f>
        <v/>
      </c>
      <c r="AS52" s="6" t="str">
        <f>IF(SUM($F53:$F60)&lt;&gt;$F52, "| Veld '"&amp;AS$4&amp;ROW()&amp;"': Het veld moet een som zijn van velden '"&amp;$AS$4&amp;ROW()&amp;"' tot '"&amp;$AS$4&amp;ROW()&amp;"'.  ", "")</f>
        <v/>
      </c>
      <c r="AT52" s="6" t="str">
        <f>IF(SUM($H53:$P60)&lt;&gt;$G52, "| Veld '"&amp;AT$4&amp;ROW()&amp;"': Het veld moet een som zijn van velden '"&amp;$AT$4&amp;ROW($H53)&amp;"' tot '"&amp;$BC$4&amp;ROW($P60)&amp;"'.  ",
IF(AND(SUM($G52)&lt;$E52, SUMIF($AI53:$AQ60, 1)=0), "| Veld '"&amp;AT$4&amp;ROW()&amp;"': Het aantal begunstigden mag niet kleiner zijn dan het aantal unieke medewerkers in veld '"&amp;$AR$4&amp;ROW()&amp;"'.  ", ""))</f>
        <v/>
      </c>
      <c r="AU52" s="6" t="str">
        <f t="shared" ref="AU52:BC52" si="96">IF(SUM(H$17:H$24)&lt;&gt;H$16, "| Veld '"&amp;AU$4&amp;ROW()&amp;"': Het veld moet een som zijn van velden '"&amp;AU$4&amp;ROW($H53)&amp;"' tot '"&amp;AU$4&amp;ROW($H60)&amp;"'.  ", "")</f>
        <v/>
      </c>
      <c r="AV52" s="6" t="str">
        <f t="shared" si="96"/>
        <v/>
      </c>
      <c r="AW52" s="6" t="str">
        <f t="shared" si="96"/>
        <v/>
      </c>
      <c r="AX52" s="6" t="str">
        <f t="shared" si="96"/>
        <v/>
      </c>
      <c r="AY52" s="6" t="str">
        <f t="shared" si="96"/>
        <v/>
      </c>
      <c r="AZ52" s="6" t="str">
        <f t="shared" si="96"/>
        <v/>
      </c>
      <c r="BA52" s="6" t="str">
        <f t="shared" si="96"/>
        <v/>
      </c>
      <c r="BB52" s="6" t="str">
        <f t="shared" si="96"/>
        <v/>
      </c>
      <c r="BC52" s="6" t="str">
        <f t="shared" si="96"/>
        <v/>
      </c>
      <c r="BD52" s="156"/>
      <c r="BE52" s="123"/>
      <c r="BF52" s="6"/>
      <c r="BG52" s="6"/>
      <c r="BH52" s="6"/>
      <c r="BI52" s="6"/>
      <c r="BJ52" s="6"/>
      <c r="BK52" s="6"/>
      <c r="BL52" s="6"/>
      <c r="BM52" s="6"/>
      <c r="BN52" s="155"/>
      <c r="BO52" s="156"/>
      <c r="BP52" s="123" t="str">
        <f t="shared" si="63"/>
        <v/>
      </c>
      <c r="BQ52" s="6" t="str">
        <f t="shared" si="64"/>
        <v/>
      </c>
      <c r="BR52" s="6" t="str">
        <f t="shared" si="65"/>
        <v/>
      </c>
      <c r="BS52" s="6" t="str">
        <f t="shared" si="66"/>
        <v/>
      </c>
      <c r="BT52" s="6" t="str">
        <f t="shared" si="67"/>
        <v/>
      </c>
      <c r="BU52" s="6" t="str">
        <f t="shared" si="68"/>
        <v/>
      </c>
      <c r="BV52" s="6" t="str">
        <f t="shared" si="69"/>
        <v/>
      </c>
      <c r="BW52" s="6" t="str">
        <f t="shared" si="70"/>
        <v/>
      </c>
      <c r="BX52" s="6" t="str">
        <f t="shared" si="71"/>
        <v/>
      </c>
      <c r="BY52" s="6" t="str">
        <f t="shared" si="72"/>
        <v/>
      </c>
      <c r="BZ52" s="6" t="str">
        <f t="shared" si="73"/>
        <v/>
      </c>
      <c r="CA52" s="6" t="str">
        <f t="shared" si="74"/>
        <v/>
      </c>
      <c r="CB52" s="123" t="str">
        <f t="shared" si="18"/>
        <v/>
      </c>
      <c r="CC52" s="6" t="str">
        <f t="shared" si="19"/>
        <v/>
      </c>
      <c r="CD52" s="60" t="str">
        <f t="shared" si="20"/>
        <v/>
      </c>
    </row>
    <row r="53" spans="1:82" ht="14.4" customHeight="1" x14ac:dyDescent="0.3">
      <c r="A53" s="110" t="str">
        <f t="shared" si="17"/>
        <v/>
      </c>
      <c r="B53" s="100"/>
      <c r="C53" s="70"/>
      <c r="D53" s="27" t="s">
        <v>79</v>
      </c>
      <c r="E53" s="27"/>
      <c r="F53" s="97"/>
      <c r="G53" s="78">
        <f t="shared" ref="G53:G60" si="97">SUM(H53:P53)</f>
        <v>0</v>
      </c>
      <c r="H53" s="97"/>
      <c r="I53" s="97"/>
      <c r="J53" s="97"/>
      <c r="K53" s="97"/>
      <c r="L53" s="97"/>
      <c r="M53" s="97"/>
      <c r="N53" s="97"/>
      <c r="O53" s="97"/>
      <c r="P53" s="97"/>
      <c r="Q53" s="6"/>
      <c r="R53" s="122"/>
      <c r="S53" s="6"/>
      <c r="T53" s="123"/>
      <c r="U53" s="6" t="s">
        <v>650</v>
      </c>
      <c r="V53" s="6"/>
      <c r="W53" s="6" t="s">
        <v>698</v>
      </c>
      <c r="X53" s="6" t="s">
        <v>698</v>
      </c>
      <c r="Y53" s="6" t="s">
        <v>698</v>
      </c>
      <c r="Z53" s="6" t="s">
        <v>698</v>
      </c>
      <c r="AA53" s="6" t="s">
        <v>698</v>
      </c>
      <c r="AB53" s="6" t="s">
        <v>698</v>
      </c>
      <c r="AC53" s="6" t="s">
        <v>698</v>
      </c>
      <c r="AD53" s="6" t="s">
        <v>698</v>
      </c>
      <c r="AE53" s="6" t="s">
        <v>698</v>
      </c>
      <c r="AF53" s="123"/>
      <c r="AG53" s="6">
        <f>IF(AND($E$52&lt;&gt;"", $E$52&lt;&gt;0), IF(F53&lt;&gt;"", 0, IF($G53&lt;&gt;0, 1, IF(OR($F$52&lt;&gt;0, $G$52&lt;&gt;0), 0, 1))), -1)</f>
        <v>-1</v>
      </c>
      <c r="AH53" s="6"/>
      <c r="AI53" s="6">
        <f>IF(AND($E$52&lt;&gt;"", $E$52&lt;&gt;0), IF(H53&lt;&gt;"", 0, IF(AI$50="", IF($F53&lt;&gt;0, IF($G53&lt;&gt;0, 0, 1), IF(OR($G$52&lt;&gt;0, $F$52&lt;&gt;0), 0, 1)), 0)), -1)</f>
        <v>-1</v>
      </c>
      <c r="AJ53" s="6">
        <f t="shared" ref="AJ53:AQ53" si="98">IF(AND($E$52&lt;&gt;"", $E$52&lt;&gt;0), IF(I53&lt;&gt;"", 0, IF(AJ$50="", IF($F53&lt;&gt;0, IF($G53&lt;&gt;0, 0, 1), IF(OR($G$52&lt;&gt;0, $F$52&lt;&gt;0), 0, 1)), 0)), -1)</f>
        <v>-1</v>
      </c>
      <c r="AK53" s="6">
        <f t="shared" si="98"/>
        <v>-1</v>
      </c>
      <c r="AL53" s="6">
        <f t="shared" si="98"/>
        <v>-1</v>
      </c>
      <c r="AM53" s="6">
        <f t="shared" si="98"/>
        <v>-1</v>
      </c>
      <c r="AN53" s="6">
        <f t="shared" si="98"/>
        <v>-1</v>
      </c>
      <c r="AO53" s="6">
        <f t="shared" si="98"/>
        <v>-1</v>
      </c>
      <c r="AP53" s="6">
        <f t="shared" si="98"/>
        <v>-1</v>
      </c>
      <c r="AQ53" s="129">
        <f t="shared" si="98"/>
        <v>-1</v>
      </c>
      <c r="AR53" s="123"/>
      <c r="AS53" s="6" t="str">
        <f t="shared" ref="AS53:AS60" si="99">IF(F53&lt;&gt;"", IF(ISTEXT(F53), IFERROR(IF(SEARCH(".", F53)&lt;&gt;0, "| Veld '"&amp;AS$4&amp;ROW()&amp;"': "&amp;Fout_punt), "| Veld '"&amp;AS$4&amp;ROW()&amp;"': "&amp;Fout_geen_getal),
IF(F53&lt;0, "| Veld '"&amp;AS$4&amp;ROW()&amp;"': Dit getal mag niet negatief zijn.  ", "")), "")</f>
        <v/>
      </c>
      <c r="AT53" s="6" t="str">
        <f t="shared" ref="AT53:AT60" si="100">IF(SUM($H53:$P53)&lt;&gt;$G53, "| Veld '"&amp;AT$4&amp;ROW()&amp;"': Het veld moet een som zijn van velden '"&amp;$AU$4&amp;ROW()&amp;"' tot '"&amp;$BC$4&amp;ROW()&amp;"'.  ", "")</f>
        <v/>
      </c>
      <c r="AU53" s="6" t="str">
        <f t="shared" ref="AU53:BC60" si="101">IF(H53&lt;&gt;"", IF(ISTEXT(H53), IFERROR(IF(SEARCH(".", H53)&lt;&gt;0, "| Veld '"&amp;AU$4&amp;ROW()&amp;"': "&amp;Fout_punt), "| Veld '"&amp;AU$4&amp;ROW()&amp;"': "&amp;Fout_geen_getal),
IF(H53&lt;0, "| Veld '"&amp;AU$4&amp;ROW()&amp;"': Dit getal mag niet negatief zijn.  ",
IF((H53-ROUND(H53, 0))&lt;&gt;0, "| Veld '"&amp;AU$4&amp;ROW()&amp;"': Dit getal moet geheel zijn.  ", ""))), "")</f>
        <v/>
      </c>
      <c r="AV53" s="6" t="str">
        <f t="shared" si="101"/>
        <v/>
      </c>
      <c r="AW53" s="6" t="str">
        <f t="shared" si="101"/>
        <v/>
      </c>
      <c r="AX53" s="6" t="str">
        <f t="shared" si="101"/>
        <v/>
      </c>
      <c r="AY53" s="6" t="str">
        <f t="shared" si="101"/>
        <v/>
      </c>
      <c r="AZ53" s="6" t="str">
        <f t="shared" si="101"/>
        <v/>
      </c>
      <c r="BA53" s="6" t="str">
        <f t="shared" si="101"/>
        <v/>
      </c>
      <c r="BB53" s="6" t="str">
        <f t="shared" si="101"/>
        <v/>
      </c>
      <c r="BC53" s="6" t="str">
        <f t="shared" si="101"/>
        <v/>
      </c>
      <c r="BD53" s="156"/>
      <c r="BE53" s="123" t="str" cm="1">
        <f t="array" ref="BE53">IF(AND(AI$50&lt;&gt;"", H53&lt;&gt;0), "'"&amp;BE$4&amp;ROW()&amp;"'"&amp;IF(SUMPRODUCT(--(BF53:$BM53&lt;&gt;""))&lt;&gt;0, ", ", ""), "")</f>
        <v/>
      </c>
      <c r="BF53" s="6" t="str" cm="1">
        <f t="array" ref="BF53">IF(AND(AJ$50&lt;&gt;"", I53&lt;&gt;0), "'"&amp;BF$4&amp;ROW()&amp;"'"&amp;IF(SUMPRODUCT(--(BG53:$BM53&lt;&gt;""))&lt;&gt;0, ", ", ""), "")</f>
        <v/>
      </c>
      <c r="BG53" s="6" t="str" cm="1">
        <f t="array" ref="BG53">IF(AND(AK$50&lt;&gt;"", J53&lt;&gt;0), "'"&amp;BG$4&amp;ROW()&amp;"'"&amp;IF(SUMPRODUCT(--(BH53:$BM53&lt;&gt;""))&lt;&gt;0, ", ", ""), "")</f>
        <v/>
      </c>
      <c r="BH53" s="6" t="str" cm="1">
        <f t="array" ref="BH53">IF(AND(AL$50&lt;&gt;"", K53&lt;&gt;0), "'"&amp;BH$4&amp;ROW()&amp;"'"&amp;IF(SUMPRODUCT(--(BI53:$BM53&lt;&gt;""))&lt;&gt;0, ", ", ""), "")</f>
        <v/>
      </c>
      <c r="BI53" s="6" t="str" cm="1">
        <f t="array" ref="BI53">IF(AND(AM$50&lt;&gt;"", L53&lt;&gt;0), "'"&amp;BI$4&amp;ROW()&amp;"'"&amp;IF(SUMPRODUCT(--(BJ53:$BM53&lt;&gt;""))&lt;&gt;0, ", ", ""), "")</f>
        <v/>
      </c>
      <c r="BJ53" s="6" t="str" cm="1">
        <f t="array" ref="BJ53">IF(AND(AN$50&lt;&gt;"", M53&lt;&gt;0), "'"&amp;BJ$4&amp;ROW()&amp;"'"&amp;IF(SUMPRODUCT(--(BK53:$BM53&lt;&gt;""))&lt;&gt;0, ", ", ""), "")</f>
        <v/>
      </c>
      <c r="BK53" s="6" t="str" cm="1">
        <f t="array" ref="BK53">IF(AND(AO$50&lt;&gt;"", N53&lt;&gt;0), "'"&amp;BK$4&amp;ROW()&amp;"'"&amp;IF(SUMPRODUCT(--(BL53:$BM53&lt;&gt;""))&lt;&gt;0, ", ", ""), "")</f>
        <v/>
      </c>
      <c r="BL53" s="6" t="str" cm="1">
        <f t="array" ref="BL53">IF(AND(AP$50&lt;&gt;"", O53&lt;&gt;0), "'"&amp;BL$4&amp;ROW()&amp;"'"&amp;IF(SUMPRODUCT(--(BM53:$BM53&lt;&gt;""))&lt;&gt;0, ", ", ""), "")</f>
        <v/>
      </c>
      <c r="BM53" s="6" t="str" cm="1">
        <f t="array" ref="BM53">IF(AND(AQ$50&lt;&gt;"", P53&lt;&gt;0), "'"&amp;BM$4&amp;ROW()&amp;"'"&amp;IF(SUMPRODUCT(--($BM53:BN53&lt;&gt;""))&lt;&gt;0, ", ", ""), "")</f>
        <v/>
      </c>
      <c r="BN53" s="155" cm="1">
        <f t="array" ref="BN53">SUMPRODUCT(--(BE53:BM53&lt;&gt;""))</f>
        <v>0</v>
      </c>
      <c r="BO53" s="156" t="str">
        <f>IF(BN53&lt;&gt;0, IF(BN53&gt;1, "| Velden ", IF(BN53=1, "| Veld ", ""))&amp;_xlfn.CONCAT(BE53:BM53)&amp;": Onverwachte combinatie tussen relatietype en vergoedingswijze. Kijk na of deze correct is.  ", "")</f>
        <v/>
      </c>
      <c r="BP53" s="123" t="str">
        <f t="shared" si="63"/>
        <v/>
      </c>
      <c r="BQ53" s="6" t="str">
        <f t="shared" si="64"/>
        <v/>
      </c>
      <c r="BR53" s="6" t="str">
        <f t="shared" si="65"/>
        <v/>
      </c>
      <c r="BS53" s="6" t="str">
        <f t="shared" si="66"/>
        <v/>
      </c>
      <c r="BT53" s="6" t="str">
        <f t="shared" si="67"/>
        <v/>
      </c>
      <c r="BU53" s="6" t="str">
        <f t="shared" si="68"/>
        <v/>
      </c>
      <c r="BV53" s="6" t="str">
        <f t="shared" si="69"/>
        <v/>
      </c>
      <c r="BW53" s="6" t="str">
        <f t="shared" si="70"/>
        <v/>
      </c>
      <c r="BX53" s="6" t="str">
        <f t="shared" si="71"/>
        <v/>
      </c>
      <c r="BY53" s="6" t="str">
        <f t="shared" si="72"/>
        <v/>
      </c>
      <c r="BZ53" s="6" t="str">
        <f t="shared" si="73"/>
        <v/>
      </c>
      <c r="CA53" s="6" t="str">
        <f t="shared" si="74"/>
        <v/>
      </c>
      <c r="CB53" s="123" t="str">
        <f t="shared" si="18"/>
        <v/>
      </c>
      <c r="CC53" s="6" t="str">
        <f t="shared" si="19"/>
        <v/>
      </c>
      <c r="CD53" s="60" t="str">
        <f t="shared" si="20"/>
        <v/>
      </c>
    </row>
    <row r="54" spans="1:82" ht="14.4" customHeight="1" x14ac:dyDescent="0.3">
      <c r="A54" s="110" t="str">
        <f t="shared" si="17"/>
        <v/>
      </c>
      <c r="B54" s="100"/>
      <c r="C54" s="70"/>
      <c r="D54" s="27" t="s">
        <v>58</v>
      </c>
      <c r="E54" s="27"/>
      <c r="F54" s="97"/>
      <c r="G54" s="78">
        <f t="shared" si="97"/>
        <v>0</v>
      </c>
      <c r="H54" s="97"/>
      <c r="I54" s="97"/>
      <c r="J54" s="97"/>
      <c r="K54" s="97"/>
      <c r="L54" s="97"/>
      <c r="M54" s="97"/>
      <c r="N54" s="97"/>
      <c r="O54" s="97"/>
      <c r="P54" s="97"/>
      <c r="Q54" s="6"/>
      <c r="R54" s="122"/>
      <c r="S54" s="6"/>
      <c r="T54" s="123"/>
      <c r="U54" s="6" t="s">
        <v>650</v>
      </c>
      <c r="V54" s="6"/>
      <c r="W54" s="6" t="s">
        <v>698</v>
      </c>
      <c r="X54" s="6" t="s">
        <v>698</v>
      </c>
      <c r="Y54" s="6" t="s">
        <v>698</v>
      </c>
      <c r="Z54" s="6" t="s">
        <v>698</v>
      </c>
      <c r="AA54" s="6" t="s">
        <v>698</v>
      </c>
      <c r="AB54" s="6" t="s">
        <v>698</v>
      </c>
      <c r="AC54" s="6" t="s">
        <v>698</v>
      </c>
      <c r="AD54" s="6" t="s">
        <v>698</v>
      </c>
      <c r="AE54" s="6" t="s">
        <v>698</v>
      </c>
      <c r="AF54" s="123"/>
      <c r="AG54" s="6">
        <f t="shared" ref="AG54:AG60" si="102">IF(AND($E$52&lt;&gt;"", $E$52&lt;&gt;0), IF(F54&lt;&gt;"", 0, IF($G54&lt;&gt;0, 1, IF(OR($F$52&lt;&gt;0, $G$52&lt;&gt;0), 0, 1))), -1)</f>
        <v>-1</v>
      </c>
      <c r="AH54" s="6"/>
      <c r="AI54" s="6">
        <f t="shared" ref="AI54:AI60" si="103">IF(AND($E$52&lt;&gt;"", $E$52&lt;&gt;0), IF(H54&lt;&gt;"", 0, IF(AI$50="", IF($F54&lt;&gt;0, IF($G54&lt;&gt;0, 0, 1), IF(OR($G$52&lt;&gt;0, $F$52&lt;&gt;0), 0, 1)), 0)), -1)</f>
        <v>-1</v>
      </c>
      <c r="AJ54" s="6">
        <f t="shared" ref="AJ54:AJ60" si="104">IF(AND($E$52&lt;&gt;"", $E$52&lt;&gt;0), IF(I54&lt;&gt;"", 0, IF(AJ$50="", IF($F54&lt;&gt;0, IF($G54&lt;&gt;0, 0, 1), IF(OR($G$52&lt;&gt;0, $F$52&lt;&gt;0), 0, 1)), 0)), -1)</f>
        <v>-1</v>
      </c>
      <c r="AK54" s="6">
        <f t="shared" ref="AK54:AK60" si="105">IF(AND($E$52&lt;&gt;"", $E$52&lt;&gt;0), IF(J54&lt;&gt;"", 0, IF(AK$50="", IF($F54&lt;&gt;0, IF($G54&lt;&gt;0, 0, 1), IF(OR($G$52&lt;&gt;0, $F$52&lt;&gt;0), 0, 1)), 0)), -1)</f>
        <v>-1</v>
      </c>
      <c r="AL54" s="6">
        <f t="shared" ref="AL54:AL60" si="106">IF(AND($E$52&lt;&gt;"", $E$52&lt;&gt;0), IF(K54&lt;&gt;"", 0, IF(AL$50="", IF($F54&lt;&gt;0, IF($G54&lt;&gt;0, 0, 1), IF(OR($G$52&lt;&gt;0, $F$52&lt;&gt;0), 0, 1)), 0)), -1)</f>
        <v>-1</v>
      </c>
      <c r="AM54" s="6">
        <f t="shared" ref="AM54:AM60" si="107">IF(AND($E$52&lt;&gt;"", $E$52&lt;&gt;0), IF(L54&lt;&gt;"", 0, IF(AM$50="", IF($F54&lt;&gt;0, IF($G54&lt;&gt;0, 0, 1), IF(OR($G$52&lt;&gt;0, $F$52&lt;&gt;0), 0, 1)), 0)), -1)</f>
        <v>-1</v>
      </c>
      <c r="AN54" s="6">
        <f t="shared" ref="AN54:AN60" si="108">IF(AND($E$52&lt;&gt;"", $E$52&lt;&gt;0), IF(M54&lt;&gt;"", 0, IF(AN$50="", IF($F54&lt;&gt;0, IF($G54&lt;&gt;0, 0, 1), IF(OR($G$52&lt;&gt;0, $F$52&lt;&gt;0), 0, 1)), 0)), -1)</f>
        <v>-1</v>
      </c>
      <c r="AO54" s="6">
        <f t="shared" ref="AO54:AO60" si="109">IF(AND($E$52&lt;&gt;"", $E$52&lt;&gt;0), IF(N54&lt;&gt;"", 0, IF(AO$50="", IF($F54&lt;&gt;0, IF($G54&lt;&gt;0, 0, 1), IF(OR($G$52&lt;&gt;0, $F$52&lt;&gt;0), 0, 1)), 0)), -1)</f>
        <v>-1</v>
      </c>
      <c r="AP54" s="6">
        <f t="shared" ref="AP54:AP60" si="110">IF(AND($E$52&lt;&gt;"", $E$52&lt;&gt;0), IF(O54&lt;&gt;"", 0, IF(AP$50="", IF($F54&lt;&gt;0, IF($G54&lt;&gt;0, 0, 1), IF(OR($G$52&lt;&gt;0, $F$52&lt;&gt;0), 0, 1)), 0)), -1)</f>
        <v>-1</v>
      </c>
      <c r="AQ54" s="129">
        <f t="shared" ref="AQ54:AQ60" si="111">IF(AND($E$52&lt;&gt;"", $E$52&lt;&gt;0), IF(P54&lt;&gt;"", 0, IF(AQ$50="", IF($F54&lt;&gt;0, IF($G54&lt;&gt;0, 0, 1), IF(OR($G$52&lt;&gt;0, $F$52&lt;&gt;0), 0, 1)), 0)), -1)</f>
        <v>-1</v>
      </c>
      <c r="AR54" s="123"/>
      <c r="AS54" s="6" t="str">
        <f t="shared" si="99"/>
        <v/>
      </c>
      <c r="AT54" s="6" t="str">
        <f t="shared" si="100"/>
        <v/>
      </c>
      <c r="AU54" s="6" t="str">
        <f t="shared" si="101"/>
        <v/>
      </c>
      <c r="AV54" s="6" t="str">
        <f t="shared" si="101"/>
        <v/>
      </c>
      <c r="AW54" s="6" t="str">
        <f t="shared" si="101"/>
        <v/>
      </c>
      <c r="AX54" s="6" t="str">
        <f t="shared" si="101"/>
        <v/>
      </c>
      <c r="AY54" s="6" t="str">
        <f t="shared" si="101"/>
        <v/>
      </c>
      <c r="AZ54" s="6" t="str">
        <f t="shared" si="101"/>
        <v/>
      </c>
      <c r="BA54" s="6" t="str">
        <f t="shared" si="101"/>
        <v/>
      </c>
      <c r="BB54" s="6" t="str">
        <f t="shared" si="101"/>
        <v/>
      </c>
      <c r="BC54" s="6" t="str">
        <f t="shared" si="101"/>
        <v/>
      </c>
      <c r="BD54" s="156"/>
      <c r="BE54" s="123" t="str" cm="1">
        <f t="array" ref="BE54">IF(AND(AI$50&lt;&gt;"", H54&lt;&gt;0), "'"&amp;BE$4&amp;ROW()&amp;"'"&amp;IF(SUMPRODUCT(--(BF54:$BM54&lt;&gt;""))&lt;&gt;0, ", ", ""), "")</f>
        <v/>
      </c>
      <c r="BF54" s="6" t="str" cm="1">
        <f t="array" ref="BF54">IF(AND(AJ$50&lt;&gt;"", I54&lt;&gt;0), "'"&amp;BF$4&amp;ROW()&amp;"'"&amp;IF(SUMPRODUCT(--(BG54:$BM54&lt;&gt;""))&lt;&gt;0, ", ", ""), "")</f>
        <v/>
      </c>
      <c r="BG54" s="6" t="str" cm="1">
        <f t="array" ref="BG54">IF(AND(AK$50&lt;&gt;"", J54&lt;&gt;0), "'"&amp;BG$4&amp;ROW()&amp;"'"&amp;IF(SUMPRODUCT(--(BH54:$BM54&lt;&gt;""))&lt;&gt;0, ", ", ""), "")</f>
        <v/>
      </c>
      <c r="BH54" s="6" t="str" cm="1">
        <f t="array" ref="BH54">IF(AND(AL$50&lt;&gt;"", K54&lt;&gt;0), "'"&amp;BH$4&amp;ROW()&amp;"'"&amp;IF(SUMPRODUCT(--(BI54:$BM54&lt;&gt;""))&lt;&gt;0, ", ", ""), "")</f>
        <v/>
      </c>
      <c r="BI54" s="6" t="str" cm="1">
        <f t="array" ref="BI54">IF(AND(AM$50&lt;&gt;"", L54&lt;&gt;0), "'"&amp;BI$4&amp;ROW()&amp;"'"&amp;IF(SUMPRODUCT(--(BJ54:$BM54&lt;&gt;""))&lt;&gt;0, ", ", ""), "")</f>
        <v/>
      </c>
      <c r="BJ54" s="6" t="str" cm="1">
        <f t="array" ref="BJ54">IF(AND(AN$50&lt;&gt;"", M54&lt;&gt;0), "'"&amp;BJ$4&amp;ROW()&amp;"'"&amp;IF(SUMPRODUCT(--(BK54:$BM54&lt;&gt;""))&lt;&gt;0, ", ", ""), "")</f>
        <v/>
      </c>
      <c r="BK54" s="6" t="str" cm="1">
        <f t="array" ref="BK54">IF(AND(AO$50&lt;&gt;"", N54&lt;&gt;0), "'"&amp;BK$4&amp;ROW()&amp;"'"&amp;IF(SUMPRODUCT(--(BL54:$BM54&lt;&gt;""))&lt;&gt;0, ", ", ""), "")</f>
        <v/>
      </c>
      <c r="BL54" s="6" t="str" cm="1">
        <f t="array" ref="BL54">IF(AND(AP$50&lt;&gt;"", O54&lt;&gt;0), "'"&amp;BL$4&amp;ROW()&amp;"'"&amp;IF(SUMPRODUCT(--(BM54:$BM54&lt;&gt;""))&lt;&gt;0, ", ", ""), "")</f>
        <v/>
      </c>
      <c r="BM54" s="6" t="str" cm="1">
        <f t="array" ref="BM54">IF(AND(AQ$50&lt;&gt;"", P54&lt;&gt;0), "'"&amp;BM$4&amp;ROW()&amp;"'"&amp;IF(SUMPRODUCT(--($BM54:BN54&lt;&gt;""))&lt;&gt;0, ", ", ""), "")</f>
        <v/>
      </c>
      <c r="BN54" s="155" cm="1">
        <f t="array" ref="BN54">SUMPRODUCT(--(BE54:BM54&lt;&gt;""))</f>
        <v>0</v>
      </c>
      <c r="BO54" s="156" t="str">
        <f t="shared" ref="BO54:BO60" si="112">IF(BN54&lt;&gt;0, IF(BN54&gt;1, "| Velden ", IF(BN54=1, "| Veld ", ""))&amp;_xlfn.CONCAT(BE54:BM54)&amp;": Onverwachte combinatie tussen relatietype en vergoedingswijze. Kijk na of deze correct is.  ", "")</f>
        <v/>
      </c>
      <c r="BP54" s="123" t="str">
        <f t="shared" si="63"/>
        <v/>
      </c>
      <c r="BQ54" s="6" t="str">
        <f t="shared" si="64"/>
        <v/>
      </c>
      <c r="BR54" s="6" t="str">
        <f t="shared" si="65"/>
        <v/>
      </c>
      <c r="BS54" s="6" t="str">
        <f t="shared" si="66"/>
        <v/>
      </c>
      <c r="BT54" s="6" t="str">
        <f t="shared" si="67"/>
        <v/>
      </c>
      <c r="BU54" s="6" t="str">
        <f t="shared" si="68"/>
        <v/>
      </c>
      <c r="BV54" s="6" t="str">
        <f t="shared" si="69"/>
        <v/>
      </c>
      <c r="BW54" s="6" t="str">
        <f t="shared" si="70"/>
        <v/>
      </c>
      <c r="BX54" s="6" t="str">
        <f t="shared" si="71"/>
        <v/>
      </c>
      <c r="BY54" s="6" t="str">
        <f t="shared" si="72"/>
        <v/>
      </c>
      <c r="BZ54" s="6" t="str">
        <f t="shared" si="73"/>
        <v/>
      </c>
      <c r="CA54" s="6" t="str">
        <f t="shared" si="74"/>
        <v/>
      </c>
      <c r="CB54" s="123" t="str">
        <f t="shared" si="18"/>
        <v/>
      </c>
      <c r="CC54" s="6" t="str">
        <f t="shared" si="19"/>
        <v/>
      </c>
      <c r="CD54" s="60" t="str">
        <f t="shared" si="20"/>
        <v/>
      </c>
    </row>
    <row r="55" spans="1:82" ht="14.4" customHeight="1" x14ac:dyDescent="0.3">
      <c r="A55" s="110" t="str">
        <f t="shared" si="17"/>
        <v/>
      </c>
      <c r="B55" s="100"/>
      <c r="C55" s="70"/>
      <c r="D55" s="27" t="s">
        <v>63</v>
      </c>
      <c r="E55" s="27"/>
      <c r="F55" s="97"/>
      <c r="G55" s="78">
        <f t="shared" si="97"/>
        <v>0</v>
      </c>
      <c r="H55" s="97"/>
      <c r="I55" s="97"/>
      <c r="J55" s="97"/>
      <c r="K55" s="97"/>
      <c r="L55" s="97"/>
      <c r="M55" s="97"/>
      <c r="N55" s="97"/>
      <c r="O55" s="97"/>
      <c r="P55" s="97"/>
      <c r="Q55" s="6"/>
      <c r="R55" s="122"/>
      <c r="S55" s="6"/>
      <c r="T55" s="123"/>
      <c r="U55" s="6" t="s">
        <v>650</v>
      </c>
      <c r="V55" s="6"/>
      <c r="W55" s="6" t="s">
        <v>698</v>
      </c>
      <c r="X55" s="6" t="s">
        <v>698</v>
      </c>
      <c r="Y55" s="6" t="s">
        <v>698</v>
      </c>
      <c r="Z55" s="6" t="s">
        <v>698</v>
      </c>
      <c r="AA55" s="6" t="s">
        <v>698</v>
      </c>
      <c r="AB55" s="6" t="s">
        <v>698</v>
      </c>
      <c r="AC55" s="6" t="s">
        <v>698</v>
      </c>
      <c r="AD55" s="6" t="s">
        <v>698</v>
      </c>
      <c r="AE55" s="6" t="s">
        <v>698</v>
      </c>
      <c r="AF55" s="123"/>
      <c r="AG55" s="6">
        <f t="shared" si="102"/>
        <v>-1</v>
      </c>
      <c r="AH55" s="6"/>
      <c r="AI55" s="6">
        <f t="shared" si="103"/>
        <v>-1</v>
      </c>
      <c r="AJ55" s="6">
        <f t="shared" si="104"/>
        <v>-1</v>
      </c>
      <c r="AK55" s="6">
        <f t="shared" si="105"/>
        <v>-1</v>
      </c>
      <c r="AL55" s="6">
        <f t="shared" si="106"/>
        <v>-1</v>
      </c>
      <c r="AM55" s="6">
        <f t="shared" si="107"/>
        <v>-1</v>
      </c>
      <c r="AN55" s="6">
        <f t="shared" si="108"/>
        <v>-1</v>
      </c>
      <c r="AO55" s="6">
        <f t="shared" si="109"/>
        <v>-1</v>
      </c>
      <c r="AP55" s="6">
        <f t="shared" si="110"/>
        <v>-1</v>
      </c>
      <c r="AQ55" s="129">
        <f t="shared" si="111"/>
        <v>-1</v>
      </c>
      <c r="AR55" s="123"/>
      <c r="AS55" s="6" t="str">
        <f t="shared" si="99"/>
        <v/>
      </c>
      <c r="AT55" s="6" t="str">
        <f t="shared" si="100"/>
        <v/>
      </c>
      <c r="AU55" s="6" t="str">
        <f t="shared" si="101"/>
        <v/>
      </c>
      <c r="AV55" s="6" t="str">
        <f t="shared" si="101"/>
        <v/>
      </c>
      <c r="AW55" s="6" t="str">
        <f t="shared" si="101"/>
        <v/>
      </c>
      <c r="AX55" s="6" t="str">
        <f t="shared" si="101"/>
        <v/>
      </c>
      <c r="AY55" s="6" t="str">
        <f t="shared" si="101"/>
        <v/>
      </c>
      <c r="AZ55" s="6" t="str">
        <f t="shared" si="101"/>
        <v/>
      </c>
      <c r="BA55" s="6" t="str">
        <f t="shared" si="101"/>
        <v/>
      </c>
      <c r="BB55" s="6" t="str">
        <f t="shared" si="101"/>
        <v/>
      </c>
      <c r="BC55" s="6" t="str">
        <f t="shared" si="101"/>
        <v/>
      </c>
      <c r="BD55" s="156"/>
      <c r="BE55" s="123" t="str" cm="1">
        <f t="array" ref="BE55">IF(AND(AI$50&lt;&gt;"", H55&lt;&gt;0), "'"&amp;BE$4&amp;ROW()&amp;"'"&amp;IF(SUMPRODUCT(--(BF55:$BM55&lt;&gt;""))&lt;&gt;0, ", ", ""), "")</f>
        <v/>
      </c>
      <c r="BF55" s="6" t="str" cm="1">
        <f t="array" ref="BF55">IF(AND(AJ$50&lt;&gt;"", I55&lt;&gt;0), "'"&amp;BF$4&amp;ROW()&amp;"'"&amp;IF(SUMPRODUCT(--(BG55:$BM55&lt;&gt;""))&lt;&gt;0, ", ", ""), "")</f>
        <v/>
      </c>
      <c r="BG55" s="6" t="str" cm="1">
        <f t="array" ref="BG55">IF(AND(AK$50&lt;&gt;"", J55&lt;&gt;0), "'"&amp;BG$4&amp;ROW()&amp;"'"&amp;IF(SUMPRODUCT(--(BH55:$BM55&lt;&gt;""))&lt;&gt;0, ", ", ""), "")</f>
        <v/>
      </c>
      <c r="BH55" s="6" t="str" cm="1">
        <f t="array" ref="BH55">IF(AND(AL$50&lt;&gt;"", K55&lt;&gt;0), "'"&amp;BH$4&amp;ROW()&amp;"'"&amp;IF(SUMPRODUCT(--(BI55:$BM55&lt;&gt;""))&lt;&gt;0, ", ", ""), "")</f>
        <v/>
      </c>
      <c r="BI55" s="6" t="str" cm="1">
        <f t="array" ref="BI55">IF(AND(AM$50&lt;&gt;"", L55&lt;&gt;0), "'"&amp;BI$4&amp;ROW()&amp;"'"&amp;IF(SUMPRODUCT(--(BJ55:$BM55&lt;&gt;""))&lt;&gt;0, ", ", ""), "")</f>
        <v/>
      </c>
      <c r="BJ55" s="6" t="str" cm="1">
        <f t="array" ref="BJ55">IF(AND(AN$50&lt;&gt;"", M55&lt;&gt;0), "'"&amp;BJ$4&amp;ROW()&amp;"'"&amp;IF(SUMPRODUCT(--(BK55:$BM55&lt;&gt;""))&lt;&gt;0, ", ", ""), "")</f>
        <v/>
      </c>
      <c r="BK55" s="6" t="str" cm="1">
        <f t="array" ref="BK55">IF(AND(AO$50&lt;&gt;"", N55&lt;&gt;0), "'"&amp;BK$4&amp;ROW()&amp;"'"&amp;IF(SUMPRODUCT(--(BL55:$BM55&lt;&gt;""))&lt;&gt;0, ", ", ""), "")</f>
        <v/>
      </c>
      <c r="BL55" s="6" t="str" cm="1">
        <f t="array" ref="BL55">IF(AND(AP$50&lt;&gt;"", O55&lt;&gt;0), "'"&amp;BL$4&amp;ROW()&amp;"'"&amp;IF(SUMPRODUCT(--(BM55:$BM55&lt;&gt;""))&lt;&gt;0, ", ", ""), "")</f>
        <v/>
      </c>
      <c r="BM55" s="6" t="str" cm="1">
        <f t="array" ref="BM55">IF(AND(AQ$50&lt;&gt;"", P55&lt;&gt;0), "'"&amp;BM$4&amp;ROW()&amp;"'"&amp;IF(SUMPRODUCT(--($BM55:BN55&lt;&gt;""))&lt;&gt;0, ", ", ""), "")</f>
        <v/>
      </c>
      <c r="BN55" s="155" cm="1">
        <f t="array" ref="BN55">SUMPRODUCT(--(BE55:BM55&lt;&gt;""))</f>
        <v>0</v>
      </c>
      <c r="BO55" s="156" t="str">
        <f t="shared" si="112"/>
        <v/>
      </c>
      <c r="BP55" s="123" t="str">
        <f t="shared" si="63"/>
        <v/>
      </c>
      <c r="BQ55" s="6" t="str">
        <f t="shared" si="64"/>
        <v/>
      </c>
      <c r="BR55" s="6" t="str">
        <f t="shared" si="65"/>
        <v/>
      </c>
      <c r="BS55" s="6" t="str">
        <f t="shared" si="66"/>
        <v/>
      </c>
      <c r="BT55" s="6" t="str">
        <f t="shared" si="67"/>
        <v/>
      </c>
      <c r="BU55" s="6" t="str">
        <f t="shared" si="68"/>
        <v/>
      </c>
      <c r="BV55" s="6" t="str">
        <f t="shared" si="69"/>
        <v/>
      </c>
      <c r="BW55" s="6" t="str">
        <f t="shared" si="70"/>
        <v/>
      </c>
      <c r="BX55" s="6" t="str">
        <f t="shared" si="71"/>
        <v/>
      </c>
      <c r="BY55" s="6" t="str">
        <f t="shared" si="72"/>
        <v/>
      </c>
      <c r="BZ55" s="6" t="str">
        <f t="shared" si="73"/>
        <v/>
      </c>
      <c r="CA55" s="6" t="str">
        <f t="shared" si="74"/>
        <v/>
      </c>
      <c r="CB55" s="123" t="str">
        <f t="shared" si="18"/>
        <v/>
      </c>
      <c r="CC55" s="6" t="str">
        <f t="shared" si="19"/>
        <v/>
      </c>
      <c r="CD55" s="60" t="str">
        <f t="shared" si="20"/>
        <v/>
      </c>
    </row>
    <row r="56" spans="1:82" ht="14.4" customHeight="1" x14ac:dyDescent="0.3">
      <c r="A56" s="110" t="str">
        <f t="shared" si="17"/>
        <v/>
      </c>
      <c r="B56" s="100"/>
      <c r="C56" s="70"/>
      <c r="D56" s="27" t="s">
        <v>613</v>
      </c>
      <c r="E56" s="27"/>
      <c r="F56" s="97"/>
      <c r="G56" s="78">
        <f t="shared" si="97"/>
        <v>0</v>
      </c>
      <c r="H56" s="97"/>
      <c r="I56" s="97"/>
      <c r="J56" s="97"/>
      <c r="K56" s="97"/>
      <c r="L56" s="97"/>
      <c r="M56" s="97"/>
      <c r="N56" s="97"/>
      <c r="O56" s="97"/>
      <c r="P56" s="97"/>
      <c r="Q56" s="6"/>
      <c r="R56" s="122"/>
      <c r="S56" s="6"/>
      <c r="T56" s="123"/>
      <c r="U56" s="6" t="s">
        <v>650</v>
      </c>
      <c r="V56" s="6"/>
      <c r="W56" s="6" t="s">
        <v>698</v>
      </c>
      <c r="X56" s="6" t="s">
        <v>698</v>
      </c>
      <c r="Y56" s="6" t="s">
        <v>698</v>
      </c>
      <c r="Z56" s="6" t="s">
        <v>698</v>
      </c>
      <c r="AA56" s="6" t="s">
        <v>698</v>
      </c>
      <c r="AB56" s="6" t="s">
        <v>698</v>
      </c>
      <c r="AC56" s="6" t="s">
        <v>698</v>
      </c>
      <c r="AD56" s="6" t="s">
        <v>698</v>
      </c>
      <c r="AE56" s="6" t="s">
        <v>698</v>
      </c>
      <c r="AF56" s="123"/>
      <c r="AG56" s="6">
        <f t="shared" si="102"/>
        <v>-1</v>
      </c>
      <c r="AH56" s="6"/>
      <c r="AI56" s="6">
        <f t="shared" si="103"/>
        <v>-1</v>
      </c>
      <c r="AJ56" s="6">
        <f t="shared" si="104"/>
        <v>-1</v>
      </c>
      <c r="AK56" s="6">
        <f t="shared" si="105"/>
        <v>-1</v>
      </c>
      <c r="AL56" s="6">
        <f t="shared" si="106"/>
        <v>-1</v>
      </c>
      <c r="AM56" s="6">
        <f t="shared" si="107"/>
        <v>-1</v>
      </c>
      <c r="AN56" s="6">
        <f t="shared" si="108"/>
        <v>-1</v>
      </c>
      <c r="AO56" s="6">
        <f t="shared" si="109"/>
        <v>-1</v>
      </c>
      <c r="AP56" s="6">
        <f t="shared" si="110"/>
        <v>-1</v>
      </c>
      <c r="AQ56" s="129">
        <f t="shared" si="111"/>
        <v>-1</v>
      </c>
      <c r="AR56" s="123"/>
      <c r="AS56" s="6" t="str">
        <f t="shared" si="99"/>
        <v/>
      </c>
      <c r="AT56" s="6" t="str">
        <f t="shared" si="100"/>
        <v/>
      </c>
      <c r="AU56" s="6" t="str">
        <f t="shared" si="101"/>
        <v/>
      </c>
      <c r="AV56" s="6" t="str">
        <f t="shared" si="101"/>
        <v/>
      </c>
      <c r="AW56" s="6" t="str">
        <f t="shared" si="101"/>
        <v/>
      </c>
      <c r="AX56" s="6" t="str">
        <f t="shared" si="101"/>
        <v/>
      </c>
      <c r="AY56" s="6" t="str">
        <f t="shared" si="101"/>
        <v/>
      </c>
      <c r="AZ56" s="6" t="str">
        <f t="shared" si="101"/>
        <v/>
      </c>
      <c r="BA56" s="6" t="str">
        <f t="shared" si="101"/>
        <v/>
      </c>
      <c r="BB56" s="6" t="str">
        <f t="shared" si="101"/>
        <v/>
      </c>
      <c r="BC56" s="6" t="str">
        <f t="shared" si="101"/>
        <v/>
      </c>
      <c r="BD56" s="156"/>
      <c r="BE56" s="123" t="str" cm="1">
        <f t="array" ref="BE56">IF(AND(AI$50&lt;&gt;"", H56&lt;&gt;0), "'"&amp;BE$4&amp;ROW()&amp;"'"&amp;IF(SUMPRODUCT(--(BF56:$BM56&lt;&gt;""))&lt;&gt;0, ", ", ""), "")</f>
        <v/>
      </c>
      <c r="BF56" s="6" t="str" cm="1">
        <f t="array" ref="BF56">IF(AND(AJ$50&lt;&gt;"", I56&lt;&gt;0), "'"&amp;BF$4&amp;ROW()&amp;"'"&amp;IF(SUMPRODUCT(--(BG56:$BM56&lt;&gt;""))&lt;&gt;0, ", ", ""), "")</f>
        <v/>
      </c>
      <c r="BG56" s="6" t="str" cm="1">
        <f t="array" ref="BG56">IF(AND(AK$50&lt;&gt;"", J56&lt;&gt;0), "'"&amp;BG$4&amp;ROW()&amp;"'"&amp;IF(SUMPRODUCT(--(BH56:$BM56&lt;&gt;""))&lt;&gt;0, ", ", ""), "")</f>
        <v/>
      </c>
      <c r="BH56" s="6" t="str" cm="1">
        <f t="array" ref="BH56">IF(AND(AL$50&lt;&gt;"", K56&lt;&gt;0), "'"&amp;BH$4&amp;ROW()&amp;"'"&amp;IF(SUMPRODUCT(--(BI56:$BM56&lt;&gt;""))&lt;&gt;0, ", ", ""), "")</f>
        <v/>
      </c>
      <c r="BI56" s="6" t="str" cm="1">
        <f t="array" ref="BI56">IF(AND(AM$50&lt;&gt;"", L56&lt;&gt;0), "'"&amp;BI$4&amp;ROW()&amp;"'"&amp;IF(SUMPRODUCT(--(BJ56:$BM56&lt;&gt;""))&lt;&gt;0, ", ", ""), "")</f>
        <v/>
      </c>
      <c r="BJ56" s="6" t="str" cm="1">
        <f t="array" ref="BJ56">IF(AND(AN$50&lt;&gt;"", M56&lt;&gt;0), "'"&amp;BJ$4&amp;ROW()&amp;"'"&amp;IF(SUMPRODUCT(--(BK56:$BM56&lt;&gt;""))&lt;&gt;0, ", ", ""), "")</f>
        <v/>
      </c>
      <c r="BK56" s="6" t="str" cm="1">
        <f t="array" ref="BK56">IF(AND(AO$50&lt;&gt;"", N56&lt;&gt;0), "'"&amp;BK$4&amp;ROW()&amp;"'"&amp;IF(SUMPRODUCT(--(BL56:$BM56&lt;&gt;""))&lt;&gt;0, ", ", ""), "")</f>
        <v/>
      </c>
      <c r="BL56" s="6" t="str" cm="1">
        <f t="array" ref="BL56">IF(AND(AP$50&lt;&gt;"", O56&lt;&gt;0), "'"&amp;BL$4&amp;ROW()&amp;"'"&amp;IF(SUMPRODUCT(--(BM56:$BM56&lt;&gt;""))&lt;&gt;0, ", ", ""), "")</f>
        <v/>
      </c>
      <c r="BM56" s="6" t="str" cm="1">
        <f t="array" ref="BM56">IF(AND(AQ$50&lt;&gt;"", P56&lt;&gt;0), "'"&amp;BM$4&amp;ROW()&amp;"'"&amp;IF(SUMPRODUCT(--($BM56:BN56&lt;&gt;""))&lt;&gt;0, ", ", ""), "")</f>
        <v/>
      </c>
      <c r="BN56" s="155" cm="1">
        <f t="array" ref="BN56">SUMPRODUCT(--(BE56:BM56&lt;&gt;""))</f>
        <v>0</v>
      </c>
      <c r="BO56" s="156" t="str">
        <f t="shared" si="112"/>
        <v/>
      </c>
      <c r="BP56" s="123" t="str">
        <f t="shared" si="63"/>
        <v/>
      </c>
      <c r="BQ56" s="6" t="str">
        <f t="shared" si="64"/>
        <v/>
      </c>
      <c r="BR56" s="6" t="str">
        <f t="shared" si="65"/>
        <v/>
      </c>
      <c r="BS56" s="6" t="str">
        <f t="shared" si="66"/>
        <v/>
      </c>
      <c r="BT56" s="6" t="str">
        <f t="shared" si="67"/>
        <v/>
      </c>
      <c r="BU56" s="6" t="str">
        <f t="shared" si="68"/>
        <v/>
      </c>
      <c r="BV56" s="6" t="str">
        <f t="shared" si="69"/>
        <v/>
      </c>
      <c r="BW56" s="6" t="str">
        <f t="shared" si="70"/>
        <v/>
      </c>
      <c r="BX56" s="6" t="str">
        <f t="shared" si="71"/>
        <v/>
      </c>
      <c r="BY56" s="6" t="str">
        <f t="shared" si="72"/>
        <v/>
      </c>
      <c r="BZ56" s="6" t="str">
        <f t="shared" si="73"/>
        <v/>
      </c>
      <c r="CA56" s="6" t="str">
        <f t="shared" si="74"/>
        <v/>
      </c>
      <c r="CB56" s="123" t="str">
        <f t="shared" si="18"/>
        <v/>
      </c>
      <c r="CC56" s="6" t="str">
        <f t="shared" si="19"/>
        <v/>
      </c>
      <c r="CD56" s="60" t="str">
        <f t="shared" si="20"/>
        <v/>
      </c>
    </row>
    <row r="57" spans="1:82" ht="14.4" customHeight="1" x14ac:dyDescent="0.3">
      <c r="A57" s="110" t="str">
        <f t="shared" si="17"/>
        <v/>
      </c>
      <c r="B57" s="100"/>
      <c r="C57" s="70"/>
      <c r="D57" s="27" t="s">
        <v>616</v>
      </c>
      <c r="E57" s="27"/>
      <c r="F57" s="97"/>
      <c r="G57" s="78">
        <f t="shared" si="97"/>
        <v>0</v>
      </c>
      <c r="H57" s="97"/>
      <c r="I57" s="97"/>
      <c r="J57" s="97"/>
      <c r="K57" s="97"/>
      <c r="L57" s="97"/>
      <c r="M57" s="97"/>
      <c r="N57" s="97"/>
      <c r="O57" s="97"/>
      <c r="P57" s="97"/>
      <c r="Q57" s="6"/>
      <c r="R57" s="122"/>
      <c r="S57" s="6"/>
      <c r="T57" s="123"/>
      <c r="U57" s="6" t="s">
        <v>650</v>
      </c>
      <c r="V57" s="6"/>
      <c r="W57" s="6" t="s">
        <v>698</v>
      </c>
      <c r="X57" s="6" t="s">
        <v>698</v>
      </c>
      <c r="Y57" s="6" t="s">
        <v>698</v>
      </c>
      <c r="Z57" s="6" t="s">
        <v>698</v>
      </c>
      <c r="AA57" s="6" t="s">
        <v>698</v>
      </c>
      <c r="AB57" s="6" t="s">
        <v>698</v>
      </c>
      <c r="AC57" s="6" t="s">
        <v>698</v>
      </c>
      <c r="AD57" s="6" t="s">
        <v>698</v>
      </c>
      <c r="AE57" s="6" t="s">
        <v>698</v>
      </c>
      <c r="AF57" s="123"/>
      <c r="AG57" s="6">
        <f t="shared" si="102"/>
        <v>-1</v>
      </c>
      <c r="AH57" s="6"/>
      <c r="AI57" s="6">
        <f t="shared" si="103"/>
        <v>-1</v>
      </c>
      <c r="AJ57" s="6">
        <f t="shared" si="104"/>
        <v>-1</v>
      </c>
      <c r="AK57" s="6">
        <f t="shared" si="105"/>
        <v>-1</v>
      </c>
      <c r="AL57" s="6">
        <f t="shared" si="106"/>
        <v>-1</v>
      </c>
      <c r="AM57" s="6">
        <f t="shared" si="107"/>
        <v>-1</v>
      </c>
      <c r="AN57" s="6">
        <f t="shared" si="108"/>
        <v>-1</v>
      </c>
      <c r="AO57" s="6">
        <f t="shared" si="109"/>
        <v>-1</v>
      </c>
      <c r="AP57" s="6">
        <f t="shared" si="110"/>
        <v>-1</v>
      </c>
      <c r="AQ57" s="129">
        <f t="shared" si="111"/>
        <v>-1</v>
      </c>
      <c r="AR57" s="123"/>
      <c r="AS57" s="6" t="str">
        <f t="shared" si="99"/>
        <v/>
      </c>
      <c r="AT57" s="6" t="str">
        <f t="shared" si="100"/>
        <v/>
      </c>
      <c r="AU57" s="6" t="str">
        <f t="shared" si="101"/>
        <v/>
      </c>
      <c r="AV57" s="6" t="str">
        <f t="shared" si="101"/>
        <v/>
      </c>
      <c r="AW57" s="6" t="str">
        <f t="shared" si="101"/>
        <v/>
      </c>
      <c r="AX57" s="6" t="str">
        <f t="shared" si="101"/>
        <v/>
      </c>
      <c r="AY57" s="6" t="str">
        <f t="shared" si="101"/>
        <v/>
      </c>
      <c r="AZ57" s="6" t="str">
        <f t="shared" si="101"/>
        <v/>
      </c>
      <c r="BA57" s="6" t="str">
        <f t="shared" si="101"/>
        <v/>
      </c>
      <c r="BB57" s="6" t="str">
        <f t="shared" si="101"/>
        <v/>
      </c>
      <c r="BC57" s="6" t="str">
        <f t="shared" si="101"/>
        <v/>
      </c>
      <c r="BD57" s="156"/>
      <c r="BE57" s="123" t="str" cm="1">
        <f t="array" ref="BE57">IF(AND(AI$50&lt;&gt;"", H57&lt;&gt;0), "'"&amp;BE$4&amp;ROW()&amp;"'"&amp;IF(SUMPRODUCT(--(BF57:$BM57&lt;&gt;""))&lt;&gt;0, ", ", ""), "")</f>
        <v/>
      </c>
      <c r="BF57" s="6" t="str" cm="1">
        <f t="array" ref="BF57">IF(AND(AJ$50&lt;&gt;"", I57&lt;&gt;0), "'"&amp;BF$4&amp;ROW()&amp;"'"&amp;IF(SUMPRODUCT(--(BG57:$BM57&lt;&gt;""))&lt;&gt;0, ", ", ""), "")</f>
        <v/>
      </c>
      <c r="BG57" s="6" t="str" cm="1">
        <f t="array" ref="BG57">IF(AND(AK$50&lt;&gt;"", J57&lt;&gt;0), "'"&amp;BG$4&amp;ROW()&amp;"'"&amp;IF(SUMPRODUCT(--(BH57:$BM57&lt;&gt;""))&lt;&gt;0, ", ", ""), "")</f>
        <v/>
      </c>
      <c r="BH57" s="6" t="str" cm="1">
        <f t="array" ref="BH57">IF(AND(AL$50&lt;&gt;"", K57&lt;&gt;0), "'"&amp;BH$4&amp;ROW()&amp;"'"&amp;IF(SUMPRODUCT(--(BI57:$BM57&lt;&gt;""))&lt;&gt;0, ", ", ""), "")</f>
        <v/>
      </c>
      <c r="BI57" s="6" t="str" cm="1">
        <f t="array" ref="BI57">IF(AND(AM$50&lt;&gt;"", L57&lt;&gt;0), "'"&amp;BI$4&amp;ROW()&amp;"'"&amp;IF(SUMPRODUCT(--(BJ57:$BM57&lt;&gt;""))&lt;&gt;0, ", ", ""), "")</f>
        <v/>
      </c>
      <c r="BJ57" s="6" t="str" cm="1">
        <f t="array" ref="BJ57">IF(AND(AN$50&lt;&gt;"", M57&lt;&gt;0), "'"&amp;BJ$4&amp;ROW()&amp;"'"&amp;IF(SUMPRODUCT(--(BK57:$BM57&lt;&gt;""))&lt;&gt;0, ", ", ""), "")</f>
        <v/>
      </c>
      <c r="BK57" s="6" t="str" cm="1">
        <f t="array" ref="BK57">IF(AND(AO$50&lt;&gt;"", N57&lt;&gt;0), "'"&amp;BK$4&amp;ROW()&amp;"'"&amp;IF(SUMPRODUCT(--(BL57:$BM57&lt;&gt;""))&lt;&gt;0, ", ", ""), "")</f>
        <v/>
      </c>
      <c r="BL57" s="6" t="str" cm="1">
        <f t="array" ref="BL57">IF(AND(AP$50&lt;&gt;"", O57&lt;&gt;0), "'"&amp;BL$4&amp;ROW()&amp;"'"&amp;IF(SUMPRODUCT(--(BM57:$BM57&lt;&gt;""))&lt;&gt;0, ", ", ""), "")</f>
        <v/>
      </c>
      <c r="BM57" s="6" t="str" cm="1">
        <f t="array" ref="BM57">IF(AND(AQ$50&lt;&gt;"", P57&lt;&gt;0), "'"&amp;BM$4&amp;ROW()&amp;"'"&amp;IF(SUMPRODUCT(--($BM57:BN57&lt;&gt;""))&lt;&gt;0, ", ", ""), "")</f>
        <v/>
      </c>
      <c r="BN57" s="155" cm="1">
        <f t="array" ref="BN57">SUMPRODUCT(--(BE57:BM57&lt;&gt;""))</f>
        <v>0</v>
      </c>
      <c r="BO57" s="156" t="str">
        <f t="shared" si="112"/>
        <v/>
      </c>
      <c r="BP57" s="123" t="str">
        <f t="shared" si="63"/>
        <v/>
      </c>
      <c r="BQ57" s="6" t="str">
        <f t="shared" si="64"/>
        <v/>
      </c>
      <c r="BR57" s="6" t="str">
        <f t="shared" si="65"/>
        <v/>
      </c>
      <c r="BS57" s="6" t="str">
        <f t="shared" si="66"/>
        <v/>
      </c>
      <c r="BT57" s="6" t="str">
        <f t="shared" si="67"/>
        <v/>
      </c>
      <c r="BU57" s="6" t="str">
        <f t="shared" si="68"/>
        <v/>
      </c>
      <c r="BV57" s="6" t="str">
        <f t="shared" si="69"/>
        <v/>
      </c>
      <c r="BW57" s="6" t="str">
        <f t="shared" si="70"/>
        <v/>
      </c>
      <c r="BX57" s="6" t="str">
        <f t="shared" si="71"/>
        <v/>
      </c>
      <c r="BY57" s="6" t="str">
        <f t="shared" si="72"/>
        <v/>
      </c>
      <c r="BZ57" s="6" t="str">
        <f t="shared" si="73"/>
        <v/>
      </c>
      <c r="CA57" s="6" t="str">
        <f t="shared" si="74"/>
        <v/>
      </c>
      <c r="CB57" s="123" t="str">
        <f t="shared" si="18"/>
        <v/>
      </c>
      <c r="CC57" s="6" t="str">
        <f t="shared" si="19"/>
        <v/>
      </c>
      <c r="CD57" s="60" t="str">
        <f t="shared" si="20"/>
        <v/>
      </c>
    </row>
    <row r="58" spans="1:82" ht="14.4" customHeight="1" x14ac:dyDescent="0.3">
      <c r="A58" s="110" t="str">
        <f t="shared" si="17"/>
        <v/>
      </c>
      <c r="B58" s="100"/>
      <c r="C58" s="70"/>
      <c r="D58" s="27" t="s">
        <v>70</v>
      </c>
      <c r="E58" s="27"/>
      <c r="F58" s="97"/>
      <c r="G58" s="78">
        <f t="shared" si="97"/>
        <v>0</v>
      </c>
      <c r="H58" s="97"/>
      <c r="I58" s="97"/>
      <c r="J58" s="97"/>
      <c r="K58" s="97"/>
      <c r="L58" s="97"/>
      <c r="M58" s="97"/>
      <c r="N58" s="97"/>
      <c r="O58" s="97"/>
      <c r="P58" s="97"/>
      <c r="Q58" s="6"/>
      <c r="R58" s="122"/>
      <c r="S58" s="6"/>
      <c r="T58" s="123"/>
      <c r="U58" s="6" t="s">
        <v>650</v>
      </c>
      <c r="V58" s="6"/>
      <c r="W58" s="6" t="s">
        <v>698</v>
      </c>
      <c r="X58" s="6" t="s">
        <v>698</v>
      </c>
      <c r="Y58" s="6" t="s">
        <v>698</v>
      </c>
      <c r="Z58" s="6" t="s">
        <v>698</v>
      </c>
      <c r="AA58" s="6" t="s">
        <v>698</v>
      </c>
      <c r="AB58" s="6" t="s">
        <v>698</v>
      </c>
      <c r="AC58" s="6" t="s">
        <v>698</v>
      </c>
      <c r="AD58" s="6" t="s">
        <v>698</v>
      </c>
      <c r="AE58" s="6" t="s">
        <v>698</v>
      </c>
      <c r="AF58" s="123"/>
      <c r="AG58" s="6">
        <f t="shared" si="102"/>
        <v>-1</v>
      </c>
      <c r="AH58" s="6"/>
      <c r="AI58" s="6">
        <f t="shared" si="103"/>
        <v>-1</v>
      </c>
      <c r="AJ58" s="6">
        <f t="shared" si="104"/>
        <v>-1</v>
      </c>
      <c r="AK58" s="6">
        <f t="shared" si="105"/>
        <v>-1</v>
      </c>
      <c r="AL58" s="6">
        <f t="shared" si="106"/>
        <v>-1</v>
      </c>
      <c r="AM58" s="6">
        <f t="shared" si="107"/>
        <v>-1</v>
      </c>
      <c r="AN58" s="6">
        <f t="shared" si="108"/>
        <v>-1</v>
      </c>
      <c r="AO58" s="6">
        <f t="shared" si="109"/>
        <v>-1</v>
      </c>
      <c r="AP58" s="6">
        <f t="shared" si="110"/>
        <v>-1</v>
      </c>
      <c r="AQ58" s="129">
        <f t="shared" si="111"/>
        <v>-1</v>
      </c>
      <c r="AR58" s="123"/>
      <c r="AS58" s="6" t="str">
        <f t="shared" si="99"/>
        <v/>
      </c>
      <c r="AT58" s="6" t="str">
        <f t="shared" si="100"/>
        <v/>
      </c>
      <c r="AU58" s="6" t="str">
        <f t="shared" si="101"/>
        <v/>
      </c>
      <c r="AV58" s="6" t="str">
        <f t="shared" si="101"/>
        <v/>
      </c>
      <c r="AW58" s="6" t="str">
        <f t="shared" si="101"/>
        <v/>
      </c>
      <c r="AX58" s="6" t="str">
        <f t="shared" si="101"/>
        <v/>
      </c>
      <c r="AY58" s="6" t="str">
        <f t="shared" si="101"/>
        <v/>
      </c>
      <c r="AZ58" s="6" t="str">
        <f t="shared" si="101"/>
        <v/>
      </c>
      <c r="BA58" s="6" t="str">
        <f t="shared" si="101"/>
        <v/>
      </c>
      <c r="BB58" s="6" t="str">
        <f t="shared" si="101"/>
        <v/>
      </c>
      <c r="BC58" s="6" t="str">
        <f t="shared" si="101"/>
        <v/>
      </c>
      <c r="BD58" s="156"/>
      <c r="BE58" s="123" t="str" cm="1">
        <f t="array" ref="BE58">IF(AND(AI$50&lt;&gt;"", H58&lt;&gt;0), "'"&amp;BE$4&amp;ROW()&amp;"'"&amp;IF(SUMPRODUCT(--(BF58:$BM58&lt;&gt;""))&lt;&gt;0, ", ", ""), "")</f>
        <v/>
      </c>
      <c r="BF58" s="6" t="str" cm="1">
        <f t="array" ref="BF58">IF(AND(AJ$50&lt;&gt;"", I58&lt;&gt;0), "'"&amp;BF$4&amp;ROW()&amp;"'"&amp;IF(SUMPRODUCT(--(BG58:$BM58&lt;&gt;""))&lt;&gt;0, ", ", ""), "")</f>
        <v/>
      </c>
      <c r="BG58" s="6" t="str" cm="1">
        <f t="array" ref="BG58">IF(AND(AK$50&lt;&gt;"", J58&lt;&gt;0), "'"&amp;BG$4&amp;ROW()&amp;"'"&amp;IF(SUMPRODUCT(--(BH58:$BM58&lt;&gt;""))&lt;&gt;0, ", ", ""), "")</f>
        <v/>
      </c>
      <c r="BH58" s="6" t="str" cm="1">
        <f t="array" ref="BH58">IF(AND(AL$50&lt;&gt;"", K58&lt;&gt;0), "'"&amp;BH$4&amp;ROW()&amp;"'"&amp;IF(SUMPRODUCT(--(BI58:$BM58&lt;&gt;""))&lt;&gt;0, ", ", ""), "")</f>
        <v/>
      </c>
      <c r="BI58" s="6" t="str" cm="1">
        <f t="array" ref="BI58">IF(AND(AM$50&lt;&gt;"", L58&lt;&gt;0), "'"&amp;BI$4&amp;ROW()&amp;"'"&amp;IF(SUMPRODUCT(--(BJ58:$BM58&lt;&gt;""))&lt;&gt;0, ", ", ""), "")</f>
        <v/>
      </c>
      <c r="BJ58" s="6" t="str" cm="1">
        <f t="array" ref="BJ58">IF(AND(AN$50&lt;&gt;"", M58&lt;&gt;0), "'"&amp;BJ$4&amp;ROW()&amp;"'"&amp;IF(SUMPRODUCT(--(BK58:$BM58&lt;&gt;""))&lt;&gt;0, ", ", ""), "")</f>
        <v/>
      </c>
      <c r="BK58" s="6" t="str" cm="1">
        <f t="array" ref="BK58">IF(AND(AO$50&lt;&gt;"", N58&lt;&gt;0), "'"&amp;BK$4&amp;ROW()&amp;"'"&amp;IF(SUMPRODUCT(--(BL58:$BM58&lt;&gt;""))&lt;&gt;0, ", ", ""), "")</f>
        <v/>
      </c>
      <c r="BL58" s="6" t="str" cm="1">
        <f t="array" ref="BL58">IF(AND(AP$50&lt;&gt;"", O58&lt;&gt;0), "'"&amp;BL$4&amp;ROW()&amp;"'"&amp;IF(SUMPRODUCT(--(BM58:$BM58&lt;&gt;""))&lt;&gt;0, ", ", ""), "")</f>
        <v/>
      </c>
      <c r="BM58" s="6" t="str" cm="1">
        <f t="array" ref="BM58">IF(AND(AQ$50&lt;&gt;"", P58&lt;&gt;0), "'"&amp;BM$4&amp;ROW()&amp;"'"&amp;IF(SUMPRODUCT(--($BM58:BN58&lt;&gt;""))&lt;&gt;0, ", ", ""), "")</f>
        <v/>
      </c>
      <c r="BN58" s="155" cm="1">
        <f t="array" ref="BN58">SUMPRODUCT(--(BE58:BM58&lt;&gt;""))</f>
        <v>0</v>
      </c>
      <c r="BO58" s="156" t="str">
        <f t="shared" si="112"/>
        <v/>
      </c>
      <c r="BP58" s="123" t="str">
        <f t="shared" si="63"/>
        <v/>
      </c>
      <c r="BQ58" s="6" t="str">
        <f t="shared" si="64"/>
        <v/>
      </c>
      <c r="BR58" s="6" t="str">
        <f t="shared" si="65"/>
        <v/>
      </c>
      <c r="BS58" s="6" t="str">
        <f t="shared" si="66"/>
        <v/>
      </c>
      <c r="BT58" s="6" t="str">
        <f t="shared" si="67"/>
        <v/>
      </c>
      <c r="BU58" s="6" t="str">
        <f t="shared" si="68"/>
        <v/>
      </c>
      <c r="BV58" s="6" t="str">
        <f t="shared" si="69"/>
        <v/>
      </c>
      <c r="BW58" s="6" t="str">
        <f t="shared" si="70"/>
        <v/>
      </c>
      <c r="BX58" s="6" t="str">
        <f t="shared" si="71"/>
        <v/>
      </c>
      <c r="BY58" s="6" t="str">
        <f t="shared" si="72"/>
        <v/>
      </c>
      <c r="BZ58" s="6" t="str">
        <f t="shared" si="73"/>
        <v/>
      </c>
      <c r="CA58" s="6" t="str">
        <f t="shared" si="74"/>
        <v/>
      </c>
      <c r="CB58" s="123" t="str">
        <f t="shared" si="18"/>
        <v/>
      </c>
      <c r="CC58" s="6" t="str">
        <f t="shared" si="19"/>
        <v/>
      </c>
      <c r="CD58" s="60" t="str">
        <f t="shared" si="20"/>
        <v/>
      </c>
    </row>
    <row r="59" spans="1:82" ht="14.4" customHeight="1" x14ac:dyDescent="0.3">
      <c r="A59" s="110" t="str">
        <f t="shared" si="17"/>
        <v/>
      </c>
      <c r="B59" s="100"/>
      <c r="C59" s="70"/>
      <c r="D59" s="27" t="s">
        <v>74</v>
      </c>
      <c r="E59" s="27"/>
      <c r="F59" s="97"/>
      <c r="G59" s="78">
        <f t="shared" si="97"/>
        <v>0</v>
      </c>
      <c r="H59" s="97"/>
      <c r="I59" s="97"/>
      <c r="J59" s="97"/>
      <c r="K59" s="97"/>
      <c r="L59" s="97"/>
      <c r="M59" s="97"/>
      <c r="N59" s="97"/>
      <c r="O59" s="97"/>
      <c r="P59" s="97"/>
      <c r="Q59" s="6"/>
      <c r="R59" s="122"/>
      <c r="S59" s="6"/>
      <c r="T59" s="123"/>
      <c r="U59" s="6" t="s">
        <v>650</v>
      </c>
      <c r="V59" s="6"/>
      <c r="W59" s="6" t="s">
        <v>698</v>
      </c>
      <c r="X59" s="6" t="s">
        <v>698</v>
      </c>
      <c r="Y59" s="6" t="s">
        <v>698</v>
      </c>
      <c r="Z59" s="6" t="s">
        <v>698</v>
      </c>
      <c r="AA59" s="6" t="s">
        <v>698</v>
      </c>
      <c r="AB59" s="6" t="s">
        <v>698</v>
      </c>
      <c r="AC59" s="6" t="s">
        <v>698</v>
      </c>
      <c r="AD59" s="6" t="s">
        <v>698</v>
      </c>
      <c r="AE59" s="6" t="s">
        <v>698</v>
      </c>
      <c r="AF59" s="123"/>
      <c r="AG59" s="6">
        <f t="shared" si="102"/>
        <v>-1</v>
      </c>
      <c r="AH59" s="6"/>
      <c r="AI59" s="6">
        <f t="shared" si="103"/>
        <v>-1</v>
      </c>
      <c r="AJ59" s="6">
        <f t="shared" si="104"/>
        <v>-1</v>
      </c>
      <c r="AK59" s="6">
        <f t="shared" si="105"/>
        <v>-1</v>
      </c>
      <c r="AL59" s="6">
        <f t="shared" si="106"/>
        <v>-1</v>
      </c>
      <c r="AM59" s="6">
        <f t="shared" si="107"/>
        <v>-1</v>
      </c>
      <c r="AN59" s="6">
        <f t="shared" si="108"/>
        <v>-1</v>
      </c>
      <c r="AO59" s="6">
        <f t="shared" si="109"/>
        <v>-1</v>
      </c>
      <c r="AP59" s="6">
        <f t="shared" si="110"/>
        <v>-1</v>
      </c>
      <c r="AQ59" s="129">
        <f t="shared" si="111"/>
        <v>-1</v>
      </c>
      <c r="AR59" s="123"/>
      <c r="AS59" s="6" t="str">
        <f t="shared" si="99"/>
        <v/>
      </c>
      <c r="AT59" s="6" t="str">
        <f t="shared" si="100"/>
        <v/>
      </c>
      <c r="AU59" s="6" t="str">
        <f t="shared" si="101"/>
        <v/>
      </c>
      <c r="AV59" s="6" t="str">
        <f t="shared" si="101"/>
        <v/>
      </c>
      <c r="AW59" s="6" t="str">
        <f t="shared" si="101"/>
        <v/>
      </c>
      <c r="AX59" s="6" t="str">
        <f t="shared" si="101"/>
        <v/>
      </c>
      <c r="AY59" s="6" t="str">
        <f t="shared" si="101"/>
        <v/>
      </c>
      <c r="AZ59" s="6" t="str">
        <f t="shared" si="101"/>
        <v/>
      </c>
      <c r="BA59" s="6" t="str">
        <f t="shared" si="101"/>
        <v/>
      </c>
      <c r="BB59" s="6" t="str">
        <f t="shared" si="101"/>
        <v/>
      </c>
      <c r="BC59" s="6" t="str">
        <f t="shared" si="101"/>
        <v/>
      </c>
      <c r="BD59" s="156"/>
      <c r="BE59" s="123" t="str" cm="1">
        <f t="array" ref="BE59">IF(AND(AI$50&lt;&gt;"", H59&lt;&gt;0), "'"&amp;BE$4&amp;ROW()&amp;"'"&amp;IF(SUMPRODUCT(--(BF59:$BM59&lt;&gt;""))&lt;&gt;0, ", ", ""), "")</f>
        <v/>
      </c>
      <c r="BF59" s="6" t="str" cm="1">
        <f t="array" ref="BF59">IF(AND(AJ$50&lt;&gt;"", I59&lt;&gt;0), "'"&amp;BF$4&amp;ROW()&amp;"'"&amp;IF(SUMPRODUCT(--(BG59:$BM59&lt;&gt;""))&lt;&gt;0, ", ", ""), "")</f>
        <v/>
      </c>
      <c r="BG59" s="6" t="str" cm="1">
        <f t="array" ref="BG59">IF(AND(AK$50&lt;&gt;"", J59&lt;&gt;0), "'"&amp;BG$4&amp;ROW()&amp;"'"&amp;IF(SUMPRODUCT(--(BH59:$BM59&lt;&gt;""))&lt;&gt;0, ", ", ""), "")</f>
        <v/>
      </c>
      <c r="BH59" s="6" t="str" cm="1">
        <f t="array" ref="BH59">IF(AND(AL$50&lt;&gt;"", K59&lt;&gt;0), "'"&amp;BH$4&amp;ROW()&amp;"'"&amp;IF(SUMPRODUCT(--(BI59:$BM59&lt;&gt;""))&lt;&gt;0, ", ", ""), "")</f>
        <v/>
      </c>
      <c r="BI59" s="6" t="str" cm="1">
        <f t="array" ref="BI59">IF(AND(AM$50&lt;&gt;"", L59&lt;&gt;0), "'"&amp;BI$4&amp;ROW()&amp;"'"&amp;IF(SUMPRODUCT(--(BJ59:$BM59&lt;&gt;""))&lt;&gt;0, ", ", ""), "")</f>
        <v/>
      </c>
      <c r="BJ59" s="6" t="str" cm="1">
        <f t="array" ref="BJ59">IF(AND(AN$50&lt;&gt;"", M59&lt;&gt;0), "'"&amp;BJ$4&amp;ROW()&amp;"'"&amp;IF(SUMPRODUCT(--(BK59:$BM59&lt;&gt;""))&lt;&gt;0, ", ", ""), "")</f>
        <v/>
      </c>
      <c r="BK59" s="6" t="str" cm="1">
        <f t="array" ref="BK59">IF(AND(AO$50&lt;&gt;"", N59&lt;&gt;0), "'"&amp;BK$4&amp;ROW()&amp;"'"&amp;IF(SUMPRODUCT(--(BL59:$BM59&lt;&gt;""))&lt;&gt;0, ", ", ""), "")</f>
        <v/>
      </c>
      <c r="BL59" s="6" t="str" cm="1">
        <f t="array" ref="BL59">IF(AND(AP$50&lt;&gt;"", O59&lt;&gt;0), "'"&amp;BL$4&amp;ROW()&amp;"'"&amp;IF(SUMPRODUCT(--(BM59:$BM59&lt;&gt;""))&lt;&gt;0, ", ", ""), "")</f>
        <v/>
      </c>
      <c r="BM59" s="6" t="str" cm="1">
        <f t="array" ref="BM59">IF(AND(AQ$50&lt;&gt;"", P59&lt;&gt;0), "'"&amp;BM$4&amp;ROW()&amp;"'"&amp;IF(SUMPRODUCT(--($BM59:BN59&lt;&gt;""))&lt;&gt;0, ", ", ""), "")</f>
        <v/>
      </c>
      <c r="BN59" s="155" cm="1">
        <f t="array" ref="BN59">SUMPRODUCT(--(BE59:BM59&lt;&gt;""))</f>
        <v>0</v>
      </c>
      <c r="BO59" s="156" t="str">
        <f t="shared" si="112"/>
        <v/>
      </c>
      <c r="BP59" s="123" t="str">
        <f t="shared" si="63"/>
        <v/>
      </c>
      <c r="BQ59" s="6" t="str">
        <f t="shared" si="64"/>
        <v/>
      </c>
      <c r="BR59" s="6" t="str">
        <f t="shared" si="65"/>
        <v/>
      </c>
      <c r="BS59" s="6" t="str">
        <f t="shared" si="66"/>
        <v/>
      </c>
      <c r="BT59" s="6" t="str">
        <f t="shared" si="67"/>
        <v/>
      </c>
      <c r="BU59" s="6" t="str">
        <f t="shared" si="68"/>
        <v/>
      </c>
      <c r="BV59" s="6" t="str">
        <f t="shared" si="69"/>
        <v/>
      </c>
      <c r="BW59" s="6" t="str">
        <f t="shared" si="70"/>
        <v/>
      </c>
      <c r="BX59" s="6" t="str">
        <f t="shared" si="71"/>
        <v/>
      </c>
      <c r="BY59" s="6" t="str">
        <f t="shared" si="72"/>
        <v/>
      </c>
      <c r="BZ59" s="6" t="str">
        <f t="shared" si="73"/>
        <v/>
      </c>
      <c r="CA59" s="6" t="str">
        <f t="shared" si="74"/>
        <v/>
      </c>
      <c r="CB59" s="123" t="str">
        <f t="shared" si="18"/>
        <v/>
      </c>
      <c r="CC59" s="6" t="str">
        <f t="shared" si="19"/>
        <v/>
      </c>
      <c r="CD59" s="60" t="str">
        <f t="shared" si="20"/>
        <v/>
      </c>
    </row>
    <row r="60" spans="1:82" ht="14.4" customHeight="1" x14ac:dyDescent="0.3">
      <c r="A60" s="110" t="str">
        <f t="shared" si="17"/>
        <v/>
      </c>
      <c r="B60" s="100"/>
      <c r="C60" s="70"/>
      <c r="D60" s="27" t="s">
        <v>86</v>
      </c>
      <c r="E60" s="27"/>
      <c r="F60" s="97"/>
      <c r="G60" s="78">
        <f t="shared" si="97"/>
        <v>0</v>
      </c>
      <c r="H60" s="97"/>
      <c r="I60" s="97"/>
      <c r="J60" s="97"/>
      <c r="K60" s="97"/>
      <c r="L60" s="97"/>
      <c r="M60" s="97"/>
      <c r="N60" s="97"/>
      <c r="O60" s="97"/>
      <c r="P60" s="97"/>
      <c r="Q60" s="6"/>
      <c r="R60" s="122"/>
      <c r="S60" s="6"/>
      <c r="T60" s="123"/>
      <c r="U60" s="6" t="s">
        <v>650</v>
      </c>
      <c r="V60" s="6"/>
      <c r="W60" s="6" t="s">
        <v>698</v>
      </c>
      <c r="X60" s="6" t="s">
        <v>698</v>
      </c>
      <c r="Y60" s="6" t="s">
        <v>698</v>
      </c>
      <c r="Z60" s="6" t="s">
        <v>698</v>
      </c>
      <c r="AA60" s="6" t="s">
        <v>698</v>
      </c>
      <c r="AB60" s="6" t="s">
        <v>698</v>
      </c>
      <c r="AC60" s="6" t="s">
        <v>698</v>
      </c>
      <c r="AD60" s="6" t="s">
        <v>698</v>
      </c>
      <c r="AE60" s="6" t="s">
        <v>698</v>
      </c>
      <c r="AF60" s="123"/>
      <c r="AG60" s="6">
        <f t="shared" si="102"/>
        <v>-1</v>
      </c>
      <c r="AH60" s="6"/>
      <c r="AI60" s="6">
        <f t="shared" si="103"/>
        <v>-1</v>
      </c>
      <c r="AJ60" s="6">
        <f t="shared" si="104"/>
        <v>-1</v>
      </c>
      <c r="AK60" s="6">
        <f t="shared" si="105"/>
        <v>-1</v>
      </c>
      <c r="AL60" s="6">
        <f t="shared" si="106"/>
        <v>-1</v>
      </c>
      <c r="AM60" s="6">
        <f t="shared" si="107"/>
        <v>-1</v>
      </c>
      <c r="AN60" s="6">
        <f t="shared" si="108"/>
        <v>-1</v>
      </c>
      <c r="AO60" s="6">
        <f t="shared" si="109"/>
        <v>-1</v>
      </c>
      <c r="AP60" s="6">
        <f t="shared" si="110"/>
        <v>-1</v>
      </c>
      <c r="AQ60" s="129">
        <f t="shared" si="111"/>
        <v>-1</v>
      </c>
      <c r="AR60" s="123"/>
      <c r="AS60" s="6" t="str">
        <f t="shared" si="99"/>
        <v/>
      </c>
      <c r="AT60" s="6" t="str">
        <f t="shared" si="100"/>
        <v/>
      </c>
      <c r="AU60" s="6" t="str">
        <f t="shared" si="101"/>
        <v/>
      </c>
      <c r="AV60" s="6" t="str">
        <f t="shared" si="101"/>
        <v/>
      </c>
      <c r="AW60" s="6" t="str">
        <f t="shared" si="101"/>
        <v/>
      </c>
      <c r="AX60" s="6" t="str">
        <f t="shared" si="101"/>
        <v/>
      </c>
      <c r="AY60" s="6" t="str">
        <f t="shared" si="101"/>
        <v/>
      </c>
      <c r="AZ60" s="6" t="str">
        <f t="shared" si="101"/>
        <v/>
      </c>
      <c r="BA60" s="6" t="str">
        <f t="shared" si="101"/>
        <v/>
      </c>
      <c r="BB60" s="6" t="str">
        <f t="shared" si="101"/>
        <v/>
      </c>
      <c r="BC60" s="6" t="str">
        <f t="shared" si="101"/>
        <v/>
      </c>
      <c r="BD60" s="156"/>
      <c r="BE60" s="123" t="str" cm="1">
        <f t="array" ref="BE60">IF(AND(AI$50&lt;&gt;"", H60&lt;&gt;0), "'"&amp;BE$4&amp;ROW()&amp;"'"&amp;IF(SUMPRODUCT(--(BF60:$BM60&lt;&gt;""))&lt;&gt;0, ", ", ""), "")</f>
        <v/>
      </c>
      <c r="BF60" s="6" t="str" cm="1">
        <f t="array" ref="BF60">IF(AND(AJ$50&lt;&gt;"", I60&lt;&gt;0), "'"&amp;BF$4&amp;ROW()&amp;"'"&amp;IF(SUMPRODUCT(--(BG60:$BM60&lt;&gt;""))&lt;&gt;0, ", ", ""), "")</f>
        <v/>
      </c>
      <c r="BG60" s="6" t="str" cm="1">
        <f t="array" ref="BG60">IF(AND(AK$50&lt;&gt;"", J60&lt;&gt;0), "'"&amp;BG$4&amp;ROW()&amp;"'"&amp;IF(SUMPRODUCT(--(BH60:$BM60&lt;&gt;""))&lt;&gt;0, ", ", ""), "")</f>
        <v/>
      </c>
      <c r="BH60" s="6" t="str" cm="1">
        <f t="array" ref="BH60">IF(AND(AL$50&lt;&gt;"", K60&lt;&gt;0), "'"&amp;BH$4&amp;ROW()&amp;"'"&amp;IF(SUMPRODUCT(--(BI60:$BM60&lt;&gt;""))&lt;&gt;0, ", ", ""), "")</f>
        <v/>
      </c>
      <c r="BI60" s="6" t="str" cm="1">
        <f t="array" ref="BI60">IF(AND(AM$50&lt;&gt;"", L60&lt;&gt;0), "'"&amp;BI$4&amp;ROW()&amp;"'"&amp;IF(SUMPRODUCT(--(BJ60:$BM60&lt;&gt;""))&lt;&gt;0, ", ", ""), "")</f>
        <v/>
      </c>
      <c r="BJ60" s="6" t="str" cm="1">
        <f t="array" ref="BJ60">IF(AND(AN$50&lt;&gt;"", M60&lt;&gt;0), "'"&amp;BJ$4&amp;ROW()&amp;"'"&amp;IF(SUMPRODUCT(--(BK60:$BM60&lt;&gt;""))&lt;&gt;0, ", ", ""), "")</f>
        <v/>
      </c>
      <c r="BK60" s="6" t="str" cm="1">
        <f t="array" ref="BK60">IF(AND(AO$50&lt;&gt;"", N60&lt;&gt;0), "'"&amp;BK$4&amp;ROW()&amp;"'"&amp;IF(SUMPRODUCT(--(BL60:$BM60&lt;&gt;""))&lt;&gt;0, ", ", ""), "")</f>
        <v/>
      </c>
      <c r="BL60" s="6" t="str" cm="1">
        <f t="array" ref="BL60">IF(AND(AP$50&lt;&gt;"", O60&lt;&gt;0), "'"&amp;BL$4&amp;ROW()&amp;"'"&amp;IF(SUMPRODUCT(--(BM60:$BM60&lt;&gt;""))&lt;&gt;0, ", ", ""), "")</f>
        <v/>
      </c>
      <c r="BM60" s="6" t="str" cm="1">
        <f t="array" ref="BM60">IF(AND(AQ$50&lt;&gt;"", P60&lt;&gt;0), "'"&amp;BM$4&amp;ROW()&amp;"'"&amp;IF(SUMPRODUCT(--($BM60:BN60&lt;&gt;""))&lt;&gt;0, ", ", ""), "")</f>
        <v/>
      </c>
      <c r="BN60" s="155" cm="1">
        <f t="array" ref="BN60">SUMPRODUCT(--(BE60:BM60&lt;&gt;""))</f>
        <v>0</v>
      </c>
      <c r="BO60" s="156" t="str">
        <f t="shared" si="112"/>
        <v/>
      </c>
      <c r="BP60" s="123" t="str">
        <f t="shared" si="63"/>
        <v/>
      </c>
      <c r="BQ60" s="6" t="str">
        <f t="shared" si="64"/>
        <v/>
      </c>
      <c r="BR60" s="6" t="str">
        <f t="shared" si="65"/>
        <v/>
      </c>
      <c r="BS60" s="6" t="str">
        <f t="shared" si="66"/>
        <v/>
      </c>
      <c r="BT60" s="6" t="str">
        <f t="shared" si="67"/>
        <v/>
      </c>
      <c r="BU60" s="6" t="str">
        <f t="shared" si="68"/>
        <v/>
      </c>
      <c r="BV60" s="6" t="str">
        <f t="shared" si="69"/>
        <v/>
      </c>
      <c r="BW60" s="6" t="str">
        <f t="shared" si="70"/>
        <v/>
      </c>
      <c r="BX60" s="6" t="str">
        <f t="shared" si="71"/>
        <v/>
      </c>
      <c r="BY60" s="6" t="str">
        <f t="shared" si="72"/>
        <v/>
      </c>
      <c r="BZ60" s="6" t="str">
        <f t="shared" si="73"/>
        <v/>
      </c>
      <c r="CA60" s="6" t="str">
        <f t="shared" si="74"/>
        <v/>
      </c>
      <c r="CB60" s="123" t="str">
        <f t="shared" si="18"/>
        <v/>
      </c>
      <c r="CC60" s="6" t="str">
        <f t="shared" si="19"/>
        <v/>
      </c>
      <c r="CD60" s="60" t="str">
        <f t="shared" si="20"/>
        <v/>
      </c>
    </row>
    <row r="61" spans="1:82" ht="24" customHeight="1" x14ac:dyDescent="0.3">
      <c r="A61" s="110" t="str">
        <f t="shared" si="17"/>
        <v/>
      </c>
      <c r="B61" s="100"/>
      <c r="C61" s="70"/>
      <c r="D61" s="27"/>
      <c r="E61" s="27"/>
      <c r="F61" s="78"/>
      <c r="G61" s="78"/>
      <c r="H61" s="78"/>
      <c r="I61" s="78"/>
      <c r="J61" s="78"/>
      <c r="K61" s="78"/>
      <c r="L61" s="78"/>
      <c r="M61" s="78"/>
      <c r="N61" s="78"/>
      <c r="O61" s="78"/>
      <c r="P61" s="78"/>
      <c r="Q61" s="6"/>
      <c r="R61" s="122"/>
      <c r="S61" s="6"/>
      <c r="T61" s="123"/>
      <c r="U61" s="6"/>
      <c r="V61" s="6"/>
      <c r="W61" s="6"/>
      <c r="X61" s="6"/>
      <c r="Y61" s="6"/>
      <c r="Z61" s="6"/>
      <c r="AA61" s="6"/>
      <c r="AB61" s="6"/>
      <c r="AC61" s="6"/>
      <c r="AD61" s="6"/>
      <c r="AE61" s="6"/>
      <c r="AF61" s="123"/>
      <c r="AG61" s="6"/>
      <c r="AH61" s="6"/>
      <c r="AI61" s="6"/>
      <c r="AJ61" s="6"/>
      <c r="AK61" s="6"/>
      <c r="AL61" s="6"/>
      <c r="AM61" s="6"/>
      <c r="AN61" s="6"/>
      <c r="AO61" s="6"/>
      <c r="AP61" s="6"/>
      <c r="AQ61" s="129"/>
      <c r="AR61" s="123"/>
      <c r="AS61" s="6"/>
      <c r="AT61" s="6"/>
      <c r="AU61" s="6"/>
      <c r="AV61" s="6"/>
      <c r="AW61" s="6"/>
      <c r="AX61" s="6"/>
      <c r="AY61" s="6"/>
      <c r="AZ61" s="6"/>
      <c r="BA61" s="6"/>
      <c r="BB61" s="6"/>
      <c r="BC61" s="6"/>
      <c r="BD61" s="156"/>
      <c r="BE61" s="123"/>
      <c r="BF61" s="6"/>
      <c r="BG61" s="6"/>
      <c r="BH61" s="6"/>
      <c r="BI61" s="6"/>
      <c r="BJ61" s="6"/>
      <c r="BK61" s="6"/>
      <c r="BL61" s="6"/>
      <c r="BM61" s="6"/>
      <c r="BN61" s="155"/>
      <c r="BO61" s="156"/>
      <c r="BP61" s="123" t="str">
        <f t="shared" si="63"/>
        <v/>
      </c>
      <c r="BQ61" s="6" t="str">
        <f t="shared" si="64"/>
        <v/>
      </c>
      <c r="BR61" s="6" t="str">
        <f t="shared" si="65"/>
        <v/>
      </c>
      <c r="BS61" s="6" t="str">
        <f t="shared" si="66"/>
        <v/>
      </c>
      <c r="BT61" s="6" t="str">
        <f t="shared" si="67"/>
        <v/>
      </c>
      <c r="BU61" s="6" t="str">
        <f t="shared" si="68"/>
        <v/>
      </c>
      <c r="BV61" s="6" t="str">
        <f t="shared" si="69"/>
        <v/>
      </c>
      <c r="BW61" s="6" t="str">
        <f t="shared" si="70"/>
        <v/>
      </c>
      <c r="BX61" s="6" t="str">
        <f t="shared" si="71"/>
        <v/>
      </c>
      <c r="BY61" s="6" t="str">
        <f t="shared" si="72"/>
        <v/>
      </c>
      <c r="BZ61" s="6" t="str">
        <f t="shared" si="73"/>
        <v/>
      </c>
      <c r="CA61" s="6" t="str">
        <f t="shared" si="74"/>
        <v/>
      </c>
      <c r="CB61" s="123" t="str">
        <f t="shared" si="18"/>
        <v/>
      </c>
      <c r="CC61" s="6" t="str">
        <f t="shared" si="19"/>
        <v/>
      </c>
      <c r="CD61" s="60" t="str">
        <f t="shared" si="20"/>
        <v/>
      </c>
    </row>
    <row r="62" spans="1:82" ht="14.4" customHeight="1" x14ac:dyDescent="0.3">
      <c r="A62" s="110" t="str">
        <f t="shared" si="17"/>
        <v>✘</v>
      </c>
      <c r="B62" s="100" t="s">
        <v>83</v>
      </c>
      <c r="C62" s="70"/>
      <c r="D62" s="27"/>
      <c r="E62" s="27"/>
      <c r="F62" s="78"/>
      <c r="G62" s="78"/>
      <c r="H62" s="78"/>
      <c r="I62" s="78"/>
      <c r="J62" s="78"/>
      <c r="K62" s="78"/>
      <c r="L62" s="78"/>
      <c r="M62" s="78"/>
      <c r="N62" s="78"/>
      <c r="O62" s="78"/>
      <c r="P62" s="78"/>
      <c r="Q62" s="6"/>
      <c r="R62" s="122"/>
      <c r="S62" s="6"/>
      <c r="T62" s="123"/>
      <c r="U62" s="6"/>
      <c r="V62" s="6"/>
      <c r="W62" s="6"/>
      <c r="X62" s="6"/>
      <c r="Y62" s="6"/>
      <c r="Z62" s="6"/>
      <c r="AA62" s="6"/>
      <c r="AB62" s="6"/>
      <c r="AC62" s="6"/>
      <c r="AD62" s="6"/>
      <c r="AE62" s="6"/>
      <c r="AF62" s="123"/>
      <c r="AG62" s="6"/>
      <c r="AH62" s="6"/>
      <c r="AI62" s="6" t="s">
        <v>762</v>
      </c>
      <c r="AJ62" s="6"/>
      <c r="AK62" s="6" t="s">
        <v>762</v>
      </c>
      <c r="AL62" s="6" t="s">
        <v>762</v>
      </c>
      <c r="AM62" s="6" t="s">
        <v>762</v>
      </c>
      <c r="AN62" s="6" t="s">
        <v>762</v>
      </c>
      <c r="AO62" s="6" t="s">
        <v>762</v>
      </c>
      <c r="AP62" s="6" t="s">
        <v>762</v>
      </c>
      <c r="AQ62" s="129" t="s">
        <v>762</v>
      </c>
      <c r="AR62" s="123"/>
      <c r="AS62" s="6"/>
      <c r="AT62" s="6"/>
      <c r="AU62" s="6"/>
      <c r="AV62" s="6"/>
      <c r="AW62" s="6"/>
      <c r="AX62" s="6"/>
      <c r="AY62" s="6"/>
      <c r="AZ62" s="6"/>
      <c r="BA62" s="6"/>
      <c r="BB62" s="6"/>
      <c r="BC62" s="6"/>
      <c r="BD62" s="156" t="str">
        <f>IF(SUMIF(AF64:AQ72, 1)&lt;&gt;0, "| Vul de tabel in.  ", "")</f>
        <v xml:space="preserve">| Vul de tabel in.  </v>
      </c>
      <c r="BE62" s="123"/>
      <c r="BF62" s="6"/>
      <c r="BG62" s="6"/>
      <c r="BH62" s="6"/>
      <c r="BI62" s="6"/>
      <c r="BJ62" s="6"/>
      <c r="BK62" s="6"/>
      <c r="BL62" s="6"/>
      <c r="BM62" s="6"/>
      <c r="BN62" s="155"/>
      <c r="BO62" s="156"/>
      <c r="BP62" s="123" t="str">
        <f t="shared" si="63"/>
        <v/>
      </c>
      <c r="BQ62" s="6" t="str">
        <f t="shared" si="64"/>
        <v/>
      </c>
      <c r="BR62" s="6" t="str">
        <f t="shared" si="65"/>
        <v/>
      </c>
      <c r="BS62" s="6" t="str">
        <f t="shared" si="66"/>
        <v/>
      </c>
      <c r="BT62" s="6" t="str">
        <f t="shared" si="67"/>
        <v/>
      </c>
      <c r="BU62" s="6" t="str">
        <f t="shared" si="68"/>
        <v/>
      </c>
      <c r="BV62" s="6" t="str">
        <f t="shared" si="69"/>
        <v/>
      </c>
      <c r="BW62" s="6" t="str">
        <f t="shared" si="70"/>
        <v/>
      </c>
      <c r="BX62" s="6" t="str">
        <f t="shared" si="71"/>
        <v/>
      </c>
      <c r="BY62" s="6" t="str">
        <f t="shared" si="72"/>
        <v/>
      </c>
      <c r="BZ62" s="6" t="str">
        <f t="shared" si="73"/>
        <v/>
      </c>
      <c r="CA62" s="6" t="str">
        <f t="shared" si="74"/>
        <v/>
      </c>
      <c r="CB62" s="123" t="str">
        <f t="shared" si="18"/>
        <v xml:space="preserve">| Vul de tabel in.  </v>
      </c>
      <c r="CC62" s="6" t="str">
        <f t="shared" si="19"/>
        <v/>
      </c>
      <c r="CD62" s="60" t="str">
        <f t="shared" si="20"/>
        <v xml:space="preserve">| Vul de tabel in.  </v>
      </c>
    </row>
    <row r="63" spans="1:82" ht="7.35" customHeight="1" x14ac:dyDescent="0.3">
      <c r="A63" s="110" t="str">
        <f t="shared" si="17"/>
        <v/>
      </c>
      <c r="B63" s="100"/>
      <c r="C63" s="70"/>
      <c r="D63" s="27"/>
      <c r="E63" s="27"/>
      <c r="F63" s="78"/>
      <c r="G63" s="78"/>
      <c r="H63" s="78"/>
      <c r="I63" s="78"/>
      <c r="J63" s="78"/>
      <c r="K63" s="78"/>
      <c r="L63" s="78"/>
      <c r="M63" s="78"/>
      <c r="N63" s="78"/>
      <c r="O63" s="78"/>
      <c r="P63" s="78"/>
      <c r="Q63" s="6"/>
      <c r="R63" s="122"/>
      <c r="S63" s="6"/>
      <c r="T63" s="123"/>
      <c r="U63" s="6"/>
      <c r="V63" s="6"/>
      <c r="W63" s="6"/>
      <c r="X63" s="6"/>
      <c r="Y63" s="6"/>
      <c r="Z63" s="6"/>
      <c r="AA63" s="6"/>
      <c r="AB63" s="6"/>
      <c r="AC63" s="6"/>
      <c r="AD63" s="6"/>
      <c r="AE63" s="6"/>
      <c r="AF63" s="123"/>
      <c r="AG63" s="6"/>
      <c r="AH63" s="6"/>
      <c r="AI63" s="6"/>
      <c r="AJ63" s="6"/>
      <c r="AK63" s="6"/>
      <c r="AL63" s="6"/>
      <c r="AM63" s="6"/>
      <c r="AN63" s="6"/>
      <c r="AO63" s="6"/>
      <c r="AP63" s="6"/>
      <c r="AQ63" s="129"/>
      <c r="AR63" s="123"/>
      <c r="AS63" s="6"/>
      <c r="AT63" s="6"/>
      <c r="AU63" s="6"/>
      <c r="AV63" s="6"/>
      <c r="AW63" s="6"/>
      <c r="AX63" s="6"/>
      <c r="AY63" s="6"/>
      <c r="AZ63" s="6"/>
      <c r="BA63" s="6"/>
      <c r="BB63" s="6"/>
      <c r="BC63" s="6"/>
      <c r="BD63" s="156"/>
      <c r="BE63" s="123"/>
      <c r="BF63" s="6"/>
      <c r="BG63" s="6"/>
      <c r="BH63" s="6"/>
      <c r="BI63" s="6"/>
      <c r="BJ63" s="6"/>
      <c r="BK63" s="6"/>
      <c r="BL63" s="6"/>
      <c r="BM63" s="6"/>
      <c r="BN63" s="155"/>
      <c r="BO63" s="156"/>
      <c r="BP63" s="123" t="str">
        <f t="shared" si="63"/>
        <v/>
      </c>
      <c r="BQ63" s="6" t="str">
        <f t="shared" si="64"/>
        <v/>
      </c>
      <c r="BR63" s="6" t="str">
        <f t="shared" si="65"/>
        <v/>
      </c>
      <c r="BS63" s="6" t="str">
        <f t="shared" si="66"/>
        <v/>
      </c>
      <c r="BT63" s="6" t="str">
        <f t="shared" si="67"/>
        <v/>
      </c>
      <c r="BU63" s="6" t="str">
        <f t="shared" si="68"/>
        <v/>
      </c>
      <c r="BV63" s="6" t="str">
        <f t="shared" si="69"/>
        <v/>
      </c>
      <c r="BW63" s="6" t="str">
        <f t="shared" si="70"/>
        <v/>
      </c>
      <c r="BX63" s="6" t="str">
        <f t="shared" si="71"/>
        <v/>
      </c>
      <c r="BY63" s="6" t="str">
        <f t="shared" si="72"/>
        <v/>
      </c>
      <c r="BZ63" s="6" t="str">
        <f t="shared" si="73"/>
        <v/>
      </c>
      <c r="CA63" s="6" t="str">
        <f t="shared" si="74"/>
        <v/>
      </c>
      <c r="CB63" s="123" t="str">
        <f t="shared" si="18"/>
        <v/>
      </c>
      <c r="CC63" s="6" t="str">
        <f t="shared" si="19"/>
        <v/>
      </c>
      <c r="CD63" s="60" t="str">
        <f t="shared" si="20"/>
        <v/>
      </c>
    </row>
    <row r="64" spans="1:82" ht="18" customHeight="1" x14ac:dyDescent="0.3">
      <c r="A64" s="110" t="str">
        <f t="shared" si="17"/>
        <v/>
      </c>
      <c r="B64" s="100"/>
      <c r="C64" s="70" t="s">
        <v>617</v>
      </c>
      <c r="D64" s="27"/>
      <c r="E64" s="97"/>
      <c r="F64" s="157">
        <f t="shared" ref="F64:G64" si="113">SUM(F65:F72)</f>
        <v>0</v>
      </c>
      <c r="G64" s="157">
        <f t="shared" si="113"/>
        <v>0</v>
      </c>
      <c r="H64" s="78">
        <f>SUM(H65:H72)</f>
        <v>0</v>
      </c>
      <c r="I64" s="78">
        <f t="shared" ref="I64:P64" si="114">SUM(I65:I72)</f>
        <v>0</v>
      </c>
      <c r="J64" s="78">
        <f t="shared" si="114"/>
        <v>0</v>
      </c>
      <c r="K64" s="78">
        <f t="shared" si="114"/>
        <v>0</v>
      </c>
      <c r="L64" s="78">
        <f t="shared" si="114"/>
        <v>0</v>
      </c>
      <c r="M64" s="78">
        <f t="shared" si="114"/>
        <v>0</v>
      </c>
      <c r="N64" s="78">
        <f t="shared" si="114"/>
        <v>0</v>
      </c>
      <c r="O64" s="78">
        <f t="shared" si="114"/>
        <v>0</v>
      </c>
      <c r="P64" s="78">
        <f t="shared" si="114"/>
        <v>0</v>
      </c>
      <c r="Q64" s="6"/>
      <c r="R64" s="122"/>
      <c r="S64" s="6"/>
      <c r="T64" s="123" t="s">
        <v>650</v>
      </c>
      <c r="U64" s="6"/>
      <c r="V64" s="6"/>
      <c r="W64" s="6"/>
      <c r="X64" s="6"/>
      <c r="Y64" s="6"/>
      <c r="Z64" s="6"/>
      <c r="AA64" s="6"/>
      <c r="AB64" s="6"/>
      <c r="AC64" s="6"/>
      <c r="AD64" s="6"/>
      <c r="AE64" s="6"/>
      <c r="AF64" s="123">
        <f>IF(E64&lt;&gt;"", 0, 1)</f>
        <v>1</v>
      </c>
      <c r="AG64" s="6"/>
      <c r="AH64" s="6"/>
      <c r="AI64" s="6"/>
      <c r="AJ64" s="6"/>
      <c r="AK64" s="6"/>
      <c r="AL64" s="6"/>
      <c r="AM64" s="6"/>
      <c r="AN64" s="6"/>
      <c r="AO64" s="6"/>
      <c r="AP64" s="6"/>
      <c r="AQ64" s="129"/>
      <c r="AR64" s="123" t="str">
        <f>IF(E64&lt;&gt;"", IF(ISTEXT(E64), IFERROR(IF(SEARCH(".", E64)&lt;&gt;0, "| Veld '"&amp;AR$4&amp;ROW()&amp;"': "&amp;Fout_punt), "| Veld '"&amp;AR$4&amp;ROW()&amp;"': "&amp;Fout_geen_getal),
IF(E64&lt;0, "| Veld '"&amp;AR$4&amp;ROW()&amp;"': Dit getal mag niet negatief zijn.  ",
IF((E64-ROUND(E64, 0))&lt;&gt;0, "| Veld '"&amp;AR$4&amp;ROW()&amp;"': Dit getal moet geheel zijn.  ", ""))), "")</f>
        <v/>
      </c>
      <c r="AS64" s="6" t="str">
        <f>IF(SUM($F65:$F72)&lt;&gt;$F64, "| Veld '"&amp;AS$4&amp;ROW()&amp;"': Het veld moet een som zijn van velden '"&amp;$AS$4&amp;ROW()&amp;"' tot '"&amp;$AS$4&amp;ROW()&amp;"'.  ", "")</f>
        <v/>
      </c>
      <c r="AT64" s="6" t="str">
        <f>IF(SUM($H65:$P72)&lt;&gt;$G64, "| Veld '"&amp;AT$4&amp;ROW()&amp;"': Het veld moet een som zijn van velden '"&amp;$AT$4&amp;ROW($H65)&amp;"' tot '"&amp;$BC$4&amp;ROW($P72)&amp;"'.  ",
IF(AND(SUM($G64)&lt;$E64, SUMIF($AI65:$AQ72, 1)=0), "| Veld '"&amp;AT$4&amp;ROW()&amp;"': Het aantal begunstigden mag niet kleiner zijn dan het aantal unieke medewerkers in veld '"&amp;$AR$4&amp;ROW()&amp;"'.  ", ""))</f>
        <v/>
      </c>
      <c r="AU64" s="6" t="str">
        <f t="shared" ref="AU64:BC64" si="115">IF(SUM(H$17:H$24)&lt;&gt;H$16, "| Veld '"&amp;AU$4&amp;ROW()&amp;"': Het veld moet een som zijn van velden '"&amp;AU$4&amp;ROW($H65)&amp;"' tot '"&amp;AU$4&amp;ROW($H72)&amp;"'.  ", "")</f>
        <v/>
      </c>
      <c r="AV64" s="6" t="str">
        <f t="shared" si="115"/>
        <v/>
      </c>
      <c r="AW64" s="6" t="str">
        <f t="shared" si="115"/>
        <v/>
      </c>
      <c r="AX64" s="6" t="str">
        <f t="shared" si="115"/>
        <v/>
      </c>
      <c r="AY64" s="6" t="str">
        <f t="shared" si="115"/>
        <v/>
      </c>
      <c r="AZ64" s="6" t="str">
        <f t="shared" si="115"/>
        <v/>
      </c>
      <c r="BA64" s="6" t="str">
        <f t="shared" si="115"/>
        <v/>
      </c>
      <c r="BB64" s="6" t="str">
        <f t="shared" si="115"/>
        <v/>
      </c>
      <c r="BC64" s="6" t="str">
        <f t="shared" si="115"/>
        <v/>
      </c>
      <c r="BD64" s="156"/>
      <c r="BE64" s="123"/>
      <c r="BF64" s="6"/>
      <c r="BG64" s="6"/>
      <c r="BH64" s="6"/>
      <c r="BI64" s="6"/>
      <c r="BJ64" s="6"/>
      <c r="BK64" s="6"/>
      <c r="BL64" s="6"/>
      <c r="BM64" s="6"/>
      <c r="BN64" s="155"/>
      <c r="BO64" s="156"/>
      <c r="BP64" s="123" t="str">
        <f t="shared" si="63"/>
        <v/>
      </c>
      <c r="BQ64" s="6" t="str">
        <f t="shared" si="64"/>
        <v/>
      </c>
      <c r="BR64" s="6" t="str">
        <f t="shared" si="65"/>
        <v/>
      </c>
      <c r="BS64" s="6" t="str">
        <f t="shared" si="66"/>
        <v/>
      </c>
      <c r="BT64" s="6" t="str">
        <f t="shared" si="67"/>
        <v/>
      </c>
      <c r="BU64" s="6" t="str">
        <f t="shared" si="68"/>
        <v/>
      </c>
      <c r="BV64" s="6" t="str">
        <f t="shared" si="69"/>
        <v/>
      </c>
      <c r="BW64" s="6" t="str">
        <f t="shared" si="70"/>
        <v/>
      </c>
      <c r="BX64" s="6" t="str">
        <f t="shared" si="71"/>
        <v/>
      </c>
      <c r="BY64" s="6" t="str">
        <f t="shared" si="72"/>
        <v/>
      </c>
      <c r="BZ64" s="6" t="str">
        <f t="shared" si="73"/>
        <v/>
      </c>
      <c r="CA64" s="6" t="str">
        <f t="shared" si="74"/>
        <v/>
      </c>
      <c r="CB64" s="123" t="str">
        <f t="shared" si="18"/>
        <v/>
      </c>
      <c r="CC64" s="6" t="str">
        <f t="shared" si="19"/>
        <v/>
      </c>
      <c r="CD64" s="60" t="str">
        <f t="shared" si="20"/>
        <v/>
      </c>
    </row>
    <row r="65" spans="1:82" ht="14.4" customHeight="1" x14ac:dyDescent="0.3">
      <c r="A65" s="110" t="str">
        <f t="shared" si="17"/>
        <v/>
      </c>
      <c r="B65" s="100"/>
      <c r="C65" s="70"/>
      <c r="D65" s="27" t="s">
        <v>79</v>
      </c>
      <c r="E65" s="27"/>
      <c r="F65" s="97"/>
      <c r="G65" s="78">
        <f t="shared" ref="G65:G72" si="116">SUM(H65:P65)</f>
        <v>0</v>
      </c>
      <c r="H65" s="97"/>
      <c r="I65" s="97"/>
      <c r="J65" s="97"/>
      <c r="K65" s="97"/>
      <c r="L65" s="97"/>
      <c r="M65" s="97"/>
      <c r="N65" s="97"/>
      <c r="O65" s="97"/>
      <c r="P65" s="97"/>
      <c r="Q65" s="6"/>
      <c r="R65" s="122"/>
      <c r="S65" s="6"/>
      <c r="T65" s="123"/>
      <c r="U65" s="6" t="s">
        <v>650</v>
      </c>
      <c r="V65" s="6"/>
      <c r="W65" s="6" t="s">
        <v>698</v>
      </c>
      <c r="X65" s="6" t="s">
        <v>698</v>
      </c>
      <c r="Y65" s="6" t="s">
        <v>698</v>
      </c>
      <c r="Z65" s="6" t="s">
        <v>698</v>
      </c>
      <c r="AA65" s="6" t="s">
        <v>698</v>
      </c>
      <c r="AB65" s="6" t="s">
        <v>698</v>
      </c>
      <c r="AC65" s="6" t="s">
        <v>698</v>
      </c>
      <c r="AD65" s="6" t="s">
        <v>698</v>
      </c>
      <c r="AE65" s="6" t="s">
        <v>698</v>
      </c>
      <c r="AF65" s="123"/>
      <c r="AG65" s="6">
        <f>IF(AND($E$64&lt;&gt;"", $E$64&lt;&gt;0), IF(F65&lt;&gt;"", 0, IF($G65&lt;&gt;0, 1, IF(OR($F$64&lt;&gt;0, $G$64&lt;&gt;0), 0, 1))), -1)</f>
        <v>-1</v>
      </c>
      <c r="AH65" s="6"/>
      <c r="AI65" s="6">
        <f>IF(AND($E$64&lt;&gt;"", $E$64&lt;&gt;0), IF(H65&lt;&gt;"", 0, IF(AI$62="", IF($F65&lt;&gt;0, IF($G65&lt;&gt;0, 0, 1), IF(OR($G$64&lt;&gt;0, $F$64&lt;&gt;0), 0, 1)), 0)), -1)</f>
        <v>-1</v>
      </c>
      <c r="AJ65" s="6">
        <f t="shared" ref="AJ65:AQ65" si="117">IF(AND($E$64&lt;&gt;"", $E$64&lt;&gt;0), IF(I65&lt;&gt;"", 0, IF(AJ$62="", IF($F65&lt;&gt;0, IF($G65&lt;&gt;0, 0, 1), IF(OR($G$64&lt;&gt;0, $F$64&lt;&gt;0), 0, 1)), 0)), -1)</f>
        <v>-1</v>
      </c>
      <c r="AK65" s="6">
        <f t="shared" si="117"/>
        <v>-1</v>
      </c>
      <c r="AL65" s="6">
        <f t="shared" si="117"/>
        <v>-1</v>
      </c>
      <c r="AM65" s="6">
        <f t="shared" si="117"/>
        <v>-1</v>
      </c>
      <c r="AN65" s="6">
        <f t="shared" si="117"/>
        <v>-1</v>
      </c>
      <c r="AO65" s="6">
        <f t="shared" si="117"/>
        <v>-1</v>
      </c>
      <c r="AP65" s="6">
        <f t="shared" si="117"/>
        <v>-1</v>
      </c>
      <c r="AQ65" s="129">
        <f t="shared" si="117"/>
        <v>-1</v>
      </c>
      <c r="AR65" s="123"/>
      <c r="AS65" s="6" t="str">
        <f t="shared" ref="AS65:AS72" si="118">IF(F65&lt;&gt;"", IF(ISTEXT(F65), IFERROR(IF(SEARCH(".", F65)&lt;&gt;0, "| Veld '"&amp;AS$4&amp;ROW()&amp;"': "&amp;Fout_punt), "| Veld '"&amp;AS$4&amp;ROW()&amp;"': "&amp;Fout_geen_getal),
IF(F65&lt;0, "| Veld '"&amp;AS$4&amp;ROW()&amp;"': Dit getal mag niet negatief zijn.  ", "")), "")</f>
        <v/>
      </c>
      <c r="AT65" s="6" t="str">
        <f t="shared" ref="AT65:AT72" si="119">IF(SUM($H65:$P65)&lt;&gt;$G65, "| Veld '"&amp;AT$4&amp;ROW()&amp;"': Het veld moet een som zijn van velden '"&amp;$AU$4&amp;ROW()&amp;"' tot '"&amp;$BC$4&amp;ROW()&amp;"'.  ", "")</f>
        <v/>
      </c>
      <c r="AU65" s="6" t="str">
        <f t="shared" ref="AU65:BC72" si="120">IF(H65&lt;&gt;"", IF(ISTEXT(H65), IFERROR(IF(SEARCH(".", H65)&lt;&gt;0, "| Veld '"&amp;AU$4&amp;ROW()&amp;"': "&amp;Fout_punt), "| Veld '"&amp;AU$4&amp;ROW()&amp;"': "&amp;Fout_geen_getal),
IF(H65&lt;0, "| Veld '"&amp;AU$4&amp;ROW()&amp;"': Dit getal mag niet negatief zijn.  ",
IF((H65-ROUND(H65, 0))&lt;&gt;0, "| Veld '"&amp;AU$4&amp;ROW()&amp;"': Dit getal moet geheel zijn.  ", ""))), "")</f>
        <v/>
      </c>
      <c r="AV65" s="6" t="str">
        <f t="shared" si="120"/>
        <v/>
      </c>
      <c r="AW65" s="6" t="str">
        <f t="shared" si="120"/>
        <v/>
      </c>
      <c r="AX65" s="6" t="str">
        <f t="shared" si="120"/>
        <v/>
      </c>
      <c r="AY65" s="6" t="str">
        <f t="shared" si="120"/>
        <v/>
      </c>
      <c r="AZ65" s="6" t="str">
        <f t="shared" si="120"/>
        <v/>
      </c>
      <c r="BA65" s="6" t="str">
        <f t="shared" si="120"/>
        <v/>
      </c>
      <c r="BB65" s="6" t="str">
        <f t="shared" si="120"/>
        <v/>
      </c>
      <c r="BC65" s="6" t="str">
        <f t="shared" si="120"/>
        <v/>
      </c>
      <c r="BD65" s="156"/>
      <c r="BE65" s="123" t="str" cm="1">
        <f t="array" ref="BE65">IF(AND(AI$62&lt;&gt;"", H65&lt;&gt;0), "'"&amp;BE$4&amp;ROW()&amp;"'"&amp;IF(SUMPRODUCT(--(BF65:$BM65&lt;&gt;""))&lt;&gt;0, ", ", ""), "")</f>
        <v/>
      </c>
      <c r="BF65" s="6" t="str" cm="1">
        <f t="array" ref="BF65">IF(AND(AJ$62&lt;&gt;"", I65&lt;&gt;0), "'"&amp;BF$4&amp;ROW()&amp;"'"&amp;IF(SUMPRODUCT(--(BG65:$BM65&lt;&gt;""))&lt;&gt;0, ", ", ""), "")</f>
        <v/>
      </c>
      <c r="BG65" s="6" t="str" cm="1">
        <f t="array" ref="BG65">IF(AND(AK$62&lt;&gt;"", J65&lt;&gt;0), "'"&amp;BG$4&amp;ROW()&amp;"'"&amp;IF(SUMPRODUCT(--(BH65:$BM65&lt;&gt;""))&lt;&gt;0, ", ", ""), "")</f>
        <v/>
      </c>
      <c r="BH65" s="6" t="str" cm="1">
        <f t="array" ref="BH65">IF(AND(AL$62&lt;&gt;"", K65&lt;&gt;0), "'"&amp;BH$4&amp;ROW()&amp;"'"&amp;IF(SUMPRODUCT(--(BI65:$BM65&lt;&gt;""))&lt;&gt;0, ", ", ""), "")</f>
        <v/>
      </c>
      <c r="BI65" s="6" t="str" cm="1">
        <f t="array" ref="BI65">IF(AND(AM$62&lt;&gt;"", L65&lt;&gt;0), "'"&amp;BI$4&amp;ROW()&amp;"'"&amp;IF(SUMPRODUCT(--(BJ65:$BM65&lt;&gt;""))&lt;&gt;0, ", ", ""), "")</f>
        <v/>
      </c>
      <c r="BJ65" s="6" t="str" cm="1">
        <f t="array" ref="BJ65">IF(AND(AN$62&lt;&gt;"", M65&lt;&gt;0), "'"&amp;BJ$4&amp;ROW()&amp;"'"&amp;IF(SUMPRODUCT(--(BK65:$BM65&lt;&gt;""))&lt;&gt;0, ", ", ""), "")</f>
        <v/>
      </c>
      <c r="BK65" s="6" t="str" cm="1">
        <f t="array" ref="BK65">IF(AND(AO$62&lt;&gt;"", N65&lt;&gt;0), "'"&amp;BK$4&amp;ROW()&amp;"'"&amp;IF(SUMPRODUCT(--(BL65:$BM65&lt;&gt;""))&lt;&gt;0, ", ", ""), "")</f>
        <v/>
      </c>
      <c r="BL65" s="6" t="str" cm="1">
        <f t="array" ref="BL65">IF(AND(AP$62&lt;&gt;"", O65&lt;&gt;0), "'"&amp;BL$4&amp;ROW()&amp;"'"&amp;IF(SUMPRODUCT(--(BM65:$BM65&lt;&gt;""))&lt;&gt;0, ", ", ""), "")</f>
        <v/>
      </c>
      <c r="BM65" s="6" t="str" cm="1">
        <f t="array" ref="BM65">IF(AND(AQ$62&lt;&gt;"", P65&lt;&gt;0), "'"&amp;BM$4&amp;ROW()&amp;"'"&amp;IF(SUMPRODUCT(--($BM65:BN65&lt;&gt;""))&lt;&gt;0, ", ", ""), "")</f>
        <v/>
      </c>
      <c r="BN65" s="155" cm="1">
        <f t="array" ref="BN65">SUMPRODUCT(--(BE65:BM65&lt;&gt;""))</f>
        <v>0</v>
      </c>
      <c r="BO65" s="156" t="str">
        <f>IF(BN65&lt;&gt;0, IF(BN65&gt;1, "| Velden ", IF(BN65=1, "| Veld ", ""))&amp;_xlfn.CONCAT(BE65:BM65)&amp;": Onverwachte combinatie tussen relatietype en vergoedingswijze. Kijk na of deze correct is.  ", "")</f>
        <v/>
      </c>
      <c r="BP65" s="123" t="str">
        <f t="shared" si="63"/>
        <v/>
      </c>
      <c r="BQ65" s="6" t="str">
        <f t="shared" si="64"/>
        <v/>
      </c>
      <c r="BR65" s="6" t="str">
        <f t="shared" si="65"/>
        <v/>
      </c>
      <c r="BS65" s="6" t="str">
        <f t="shared" si="66"/>
        <v/>
      </c>
      <c r="BT65" s="6" t="str">
        <f t="shared" si="67"/>
        <v/>
      </c>
      <c r="BU65" s="6" t="str">
        <f t="shared" si="68"/>
        <v/>
      </c>
      <c r="BV65" s="6" t="str">
        <f t="shared" si="69"/>
        <v/>
      </c>
      <c r="BW65" s="6" t="str">
        <f t="shared" si="70"/>
        <v/>
      </c>
      <c r="BX65" s="6" t="str">
        <f t="shared" si="71"/>
        <v/>
      </c>
      <c r="BY65" s="6" t="str">
        <f t="shared" si="72"/>
        <v/>
      </c>
      <c r="BZ65" s="6" t="str">
        <f t="shared" si="73"/>
        <v/>
      </c>
      <c r="CA65" s="6" t="str">
        <f t="shared" si="74"/>
        <v/>
      </c>
      <c r="CB65" s="123" t="str">
        <f t="shared" si="18"/>
        <v/>
      </c>
      <c r="CC65" s="6" t="str">
        <f t="shared" si="19"/>
        <v/>
      </c>
      <c r="CD65" s="60" t="str">
        <f t="shared" si="20"/>
        <v/>
      </c>
    </row>
    <row r="66" spans="1:82" ht="14.4" customHeight="1" x14ac:dyDescent="0.3">
      <c r="A66" s="110" t="str">
        <f t="shared" si="17"/>
        <v/>
      </c>
      <c r="B66" s="100"/>
      <c r="C66" s="70"/>
      <c r="D66" s="27" t="s">
        <v>58</v>
      </c>
      <c r="E66" s="27"/>
      <c r="F66" s="97"/>
      <c r="G66" s="78">
        <f t="shared" si="116"/>
        <v>0</v>
      </c>
      <c r="H66" s="97"/>
      <c r="I66" s="97"/>
      <c r="J66" s="97"/>
      <c r="K66" s="97"/>
      <c r="L66" s="97"/>
      <c r="M66" s="97"/>
      <c r="N66" s="97"/>
      <c r="O66" s="97"/>
      <c r="P66" s="97"/>
      <c r="Q66" s="6"/>
      <c r="R66" s="122"/>
      <c r="S66" s="6"/>
      <c r="T66" s="123"/>
      <c r="U66" s="6" t="s">
        <v>650</v>
      </c>
      <c r="V66" s="6"/>
      <c r="W66" s="6" t="s">
        <v>698</v>
      </c>
      <c r="X66" s="6" t="s">
        <v>698</v>
      </c>
      <c r="Y66" s="6" t="s">
        <v>698</v>
      </c>
      <c r="Z66" s="6" t="s">
        <v>698</v>
      </c>
      <c r="AA66" s="6" t="s">
        <v>698</v>
      </c>
      <c r="AB66" s="6" t="s">
        <v>698</v>
      </c>
      <c r="AC66" s="6" t="s">
        <v>698</v>
      </c>
      <c r="AD66" s="6" t="s">
        <v>698</v>
      </c>
      <c r="AE66" s="6" t="s">
        <v>698</v>
      </c>
      <c r="AF66" s="123"/>
      <c r="AG66" s="6">
        <f t="shared" ref="AG66:AG72" si="121">IF(AND($E$64&lt;&gt;"", $E$64&lt;&gt;0), IF(F66&lt;&gt;"", 0, IF($G66&lt;&gt;0, 1, IF(OR($F$64&lt;&gt;0, $G$64&lt;&gt;0), 0, 1))), -1)</f>
        <v>-1</v>
      </c>
      <c r="AH66" s="6"/>
      <c r="AI66" s="6">
        <f t="shared" ref="AI66:AI72" si="122">IF(AND($E$64&lt;&gt;"", $E$64&lt;&gt;0), IF(H66&lt;&gt;"", 0, IF(AI$62="", IF($F66&lt;&gt;0, IF($G66&lt;&gt;0, 0, 1), IF(OR($G$64&lt;&gt;0, $F$64&lt;&gt;0), 0, 1)), 0)), -1)</f>
        <v>-1</v>
      </c>
      <c r="AJ66" s="6">
        <f t="shared" ref="AJ66:AJ72" si="123">IF(AND($E$64&lt;&gt;"", $E$64&lt;&gt;0), IF(I66&lt;&gt;"", 0, IF(AJ$62="", IF($F66&lt;&gt;0, IF($G66&lt;&gt;0, 0, 1), IF(OR($G$64&lt;&gt;0, $F$64&lt;&gt;0), 0, 1)), 0)), -1)</f>
        <v>-1</v>
      </c>
      <c r="AK66" s="6">
        <f t="shared" ref="AK66:AK72" si="124">IF(AND($E$64&lt;&gt;"", $E$64&lt;&gt;0), IF(J66&lt;&gt;"", 0, IF(AK$62="", IF($F66&lt;&gt;0, IF($G66&lt;&gt;0, 0, 1), IF(OR($G$64&lt;&gt;0, $F$64&lt;&gt;0), 0, 1)), 0)), -1)</f>
        <v>-1</v>
      </c>
      <c r="AL66" s="6">
        <f t="shared" ref="AL66:AL72" si="125">IF(AND($E$64&lt;&gt;"", $E$64&lt;&gt;0), IF(K66&lt;&gt;"", 0, IF(AL$62="", IF($F66&lt;&gt;0, IF($G66&lt;&gt;0, 0, 1), IF(OR($G$64&lt;&gt;0, $F$64&lt;&gt;0), 0, 1)), 0)), -1)</f>
        <v>-1</v>
      </c>
      <c r="AM66" s="6">
        <f t="shared" ref="AM66:AM72" si="126">IF(AND($E$64&lt;&gt;"", $E$64&lt;&gt;0), IF(L66&lt;&gt;"", 0, IF(AM$62="", IF($F66&lt;&gt;0, IF($G66&lt;&gt;0, 0, 1), IF(OR($G$64&lt;&gt;0, $F$64&lt;&gt;0), 0, 1)), 0)), -1)</f>
        <v>-1</v>
      </c>
      <c r="AN66" s="6">
        <f t="shared" ref="AN66:AN72" si="127">IF(AND($E$64&lt;&gt;"", $E$64&lt;&gt;0), IF(M66&lt;&gt;"", 0, IF(AN$62="", IF($F66&lt;&gt;0, IF($G66&lt;&gt;0, 0, 1), IF(OR($G$64&lt;&gt;0, $F$64&lt;&gt;0), 0, 1)), 0)), -1)</f>
        <v>-1</v>
      </c>
      <c r="AO66" s="6">
        <f t="shared" ref="AO66:AO72" si="128">IF(AND($E$64&lt;&gt;"", $E$64&lt;&gt;0), IF(N66&lt;&gt;"", 0, IF(AO$62="", IF($F66&lt;&gt;0, IF($G66&lt;&gt;0, 0, 1), IF(OR($G$64&lt;&gt;0, $F$64&lt;&gt;0), 0, 1)), 0)), -1)</f>
        <v>-1</v>
      </c>
      <c r="AP66" s="6">
        <f t="shared" ref="AP66:AP72" si="129">IF(AND($E$64&lt;&gt;"", $E$64&lt;&gt;0), IF(O66&lt;&gt;"", 0, IF(AP$62="", IF($F66&lt;&gt;0, IF($G66&lt;&gt;0, 0, 1), IF(OR($G$64&lt;&gt;0, $F$64&lt;&gt;0), 0, 1)), 0)), -1)</f>
        <v>-1</v>
      </c>
      <c r="AQ66" s="129">
        <f t="shared" ref="AQ66:AQ72" si="130">IF(AND($E$64&lt;&gt;"", $E$64&lt;&gt;0), IF(P66&lt;&gt;"", 0, IF(AQ$62="", IF($F66&lt;&gt;0, IF($G66&lt;&gt;0, 0, 1), IF(OR($G$64&lt;&gt;0, $F$64&lt;&gt;0), 0, 1)), 0)), -1)</f>
        <v>-1</v>
      </c>
      <c r="AR66" s="123"/>
      <c r="AS66" s="6" t="str">
        <f t="shared" si="118"/>
        <v/>
      </c>
      <c r="AT66" s="6" t="str">
        <f t="shared" si="119"/>
        <v/>
      </c>
      <c r="AU66" s="6" t="str">
        <f t="shared" si="120"/>
        <v/>
      </c>
      <c r="AV66" s="6" t="str">
        <f t="shared" si="120"/>
        <v/>
      </c>
      <c r="AW66" s="6" t="str">
        <f t="shared" si="120"/>
        <v/>
      </c>
      <c r="AX66" s="6" t="str">
        <f t="shared" si="120"/>
        <v/>
      </c>
      <c r="AY66" s="6" t="str">
        <f t="shared" si="120"/>
        <v/>
      </c>
      <c r="AZ66" s="6" t="str">
        <f t="shared" si="120"/>
        <v/>
      </c>
      <c r="BA66" s="6" t="str">
        <f t="shared" si="120"/>
        <v/>
      </c>
      <c r="BB66" s="6" t="str">
        <f t="shared" si="120"/>
        <v/>
      </c>
      <c r="BC66" s="6" t="str">
        <f t="shared" si="120"/>
        <v/>
      </c>
      <c r="BD66" s="156"/>
      <c r="BE66" s="123" t="str" cm="1">
        <f t="array" ref="BE66">IF(AND(AI$62&lt;&gt;"", H66&lt;&gt;0), "'"&amp;BE$4&amp;ROW()&amp;"'"&amp;IF(SUMPRODUCT(--(BF66:$BM66&lt;&gt;""))&lt;&gt;0, ", ", ""), "")</f>
        <v/>
      </c>
      <c r="BF66" s="6" t="str" cm="1">
        <f t="array" ref="BF66">IF(AND(AJ$62&lt;&gt;"", I66&lt;&gt;0), "'"&amp;BF$4&amp;ROW()&amp;"'"&amp;IF(SUMPRODUCT(--(BG66:$BM66&lt;&gt;""))&lt;&gt;0, ", ", ""), "")</f>
        <v/>
      </c>
      <c r="BG66" s="6" t="str" cm="1">
        <f t="array" ref="BG66">IF(AND(AK$62&lt;&gt;"", J66&lt;&gt;0), "'"&amp;BG$4&amp;ROW()&amp;"'"&amp;IF(SUMPRODUCT(--(BH66:$BM66&lt;&gt;""))&lt;&gt;0, ", ", ""), "")</f>
        <v/>
      </c>
      <c r="BH66" s="6" t="str" cm="1">
        <f t="array" ref="BH66">IF(AND(AL$62&lt;&gt;"", K66&lt;&gt;0), "'"&amp;BH$4&amp;ROW()&amp;"'"&amp;IF(SUMPRODUCT(--(BI66:$BM66&lt;&gt;""))&lt;&gt;0, ", ", ""), "")</f>
        <v/>
      </c>
      <c r="BI66" s="6" t="str" cm="1">
        <f t="array" ref="BI66">IF(AND(AM$62&lt;&gt;"", L66&lt;&gt;0), "'"&amp;BI$4&amp;ROW()&amp;"'"&amp;IF(SUMPRODUCT(--(BJ66:$BM66&lt;&gt;""))&lt;&gt;0, ", ", ""), "")</f>
        <v/>
      </c>
      <c r="BJ66" s="6" t="str" cm="1">
        <f t="array" ref="BJ66">IF(AND(AN$62&lt;&gt;"", M66&lt;&gt;0), "'"&amp;BJ$4&amp;ROW()&amp;"'"&amp;IF(SUMPRODUCT(--(BK66:$BM66&lt;&gt;""))&lt;&gt;0, ", ", ""), "")</f>
        <v/>
      </c>
      <c r="BK66" s="6" t="str" cm="1">
        <f t="array" ref="BK66">IF(AND(AO$62&lt;&gt;"", N66&lt;&gt;0), "'"&amp;BK$4&amp;ROW()&amp;"'"&amp;IF(SUMPRODUCT(--(BL66:$BM66&lt;&gt;""))&lt;&gt;0, ", ", ""), "")</f>
        <v/>
      </c>
      <c r="BL66" s="6" t="str" cm="1">
        <f t="array" ref="BL66">IF(AND(AP$62&lt;&gt;"", O66&lt;&gt;0), "'"&amp;BL$4&amp;ROW()&amp;"'"&amp;IF(SUMPRODUCT(--(BM66:$BM66&lt;&gt;""))&lt;&gt;0, ", ", ""), "")</f>
        <v/>
      </c>
      <c r="BM66" s="6" t="str" cm="1">
        <f t="array" ref="BM66">IF(AND(AQ$62&lt;&gt;"", P66&lt;&gt;0), "'"&amp;BM$4&amp;ROW()&amp;"'"&amp;IF(SUMPRODUCT(--($BM66:BN66&lt;&gt;""))&lt;&gt;0, ", ", ""), "")</f>
        <v/>
      </c>
      <c r="BN66" s="155" cm="1">
        <f t="array" ref="BN66">SUMPRODUCT(--(BE66:BM66&lt;&gt;""))</f>
        <v>0</v>
      </c>
      <c r="BO66" s="156" t="str">
        <f t="shared" ref="BO66:BO72" si="131">IF(BN66&lt;&gt;0, IF(BN66&gt;1, "| Velden ", IF(BN66=1, "| Veld ", ""))&amp;_xlfn.CONCAT(BE66:BM66)&amp;": Onverwachte combinatie tussen relatietype en vergoedingswijze. Kijk na of deze correct is.  ", "")</f>
        <v/>
      </c>
      <c r="BP66" s="123" t="str">
        <f t="shared" si="63"/>
        <v/>
      </c>
      <c r="BQ66" s="6" t="str">
        <f t="shared" si="64"/>
        <v/>
      </c>
      <c r="BR66" s="6" t="str">
        <f t="shared" si="65"/>
        <v/>
      </c>
      <c r="BS66" s="6" t="str">
        <f t="shared" si="66"/>
        <v/>
      </c>
      <c r="BT66" s="6" t="str">
        <f t="shared" si="67"/>
        <v/>
      </c>
      <c r="BU66" s="6" t="str">
        <f t="shared" si="68"/>
        <v/>
      </c>
      <c r="BV66" s="6" t="str">
        <f t="shared" si="69"/>
        <v/>
      </c>
      <c r="BW66" s="6" t="str">
        <f t="shared" si="70"/>
        <v/>
      </c>
      <c r="BX66" s="6" t="str">
        <f t="shared" si="71"/>
        <v/>
      </c>
      <c r="BY66" s="6" t="str">
        <f t="shared" si="72"/>
        <v/>
      </c>
      <c r="BZ66" s="6" t="str">
        <f t="shared" si="73"/>
        <v/>
      </c>
      <c r="CA66" s="6" t="str">
        <f t="shared" si="74"/>
        <v/>
      </c>
      <c r="CB66" s="123" t="str">
        <f t="shared" si="18"/>
        <v/>
      </c>
      <c r="CC66" s="6" t="str">
        <f t="shared" si="19"/>
        <v/>
      </c>
      <c r="CD66" s="60" t="str">
        <f t="shared" si="20"/>
        <v/>
      </c>
    </row>
    <row r="67" spans="1:82" ht="14.4" customHeight="1" x14ac:dyDescent="0.3">
      <c r="A67" s="110" t="str">
        <f t="shared" si="17"/>
        <v/>
      </c>
      <c r="B67" s="100"/>
      <c r="C67" s="70"/>
      <c r="D67" s="27" t="s">
        <v>63</v>
      </c>
      <c r="E67" s="27"/>
      <c r="F67" s="97"/>
      <c r="G67" s="78">
        <f t="shared" si="116"/>
        <v>0</v>
      </c>
      <c r="H67" s="97"/>
      <c r="I67" s="97"/>
      <c r="J67" s="97"/>
      <c r="K67" s="97"/>
      <c r="L67" s="97"/>
      <c r="M67" s="97"/>
      <c r="N67" s="97"/>
      <c r="O67" s="97"/>
      <c r="P67" s="97"/>
      <c r="Q67" s="6"/>
      <c r="R67" s="122"/>
      <c r="S67" s="6"/>
      <c r="T67" s="123"/>
      <c r="U67" s="6" t="s">
        <v>650</v>
      </c>
      <c r="V67" s="6"/>
      <c r="W67" s="6" t="s">
        <v>698</v>
      </c>
      <c r="X67" s="6" t="s">
        <v>698</v>
      </c>
      <c r="Y67" s="6" t="s">
        <v>698</v>
      </c>
      <c r="Z67" s="6" t="s">
        <v>698</v>
      </c>
      <c r="AA67" s="6" t="s">
        <v>698</v>
      </c>
      <c r="AB67" s="6" t="s">
        <v>698</v>
      </c>
      <c r="AC67" s="6" t="s">
        <v>698</v>
      </c>
      <c r="AD67" s="6" t="s">
        <v>698</v>
      </c>
      <c r="AE67" s="6" t="s">
        <v>698</v>
      </c>
      <c r="AF67" s="123"/>
      <c r="AG67" s="6">
        <f t="shared" si="121"/>
        <v>-1</v>
      </c>
      <c r="AH67" s="6"/>
      <c r="AI67" s="6">
        <f t="shared" si="122"/>
        <v>-1</v>
      </c>
      <c r="AJ67" s="6">
        <f t="shared" si="123"/>
        <v>-1</v>
      </c>
      <c r="AK67" s="6">
        <f t="shared" si="124"/>
        <v>-1</v>
      </c>
      <c r="AL67" s="6">
        <f t="shared" si="125"/>
        <v>-1</v>
      </c>
      <c r="AM67" s="6">
        <f t="shared" si="126"/>
        <v>-1</v>
      </c>
      <c r="AN67" s="6">
        <f t="shared" si="127"/>
        <v>-1</v>
      </c>
      <c r="AO67" s="6">
        <f t="shared" si="128"/>
        <v>-1</v>
      </c>
      <c r="AP67" s="6">
        <f t="shared" si="129"/>
        <v>-1</v>
      </c>
      <c r="AQ67" s="129">
        <f t="shared" si="130"/>
        <v>-1</v>
      </c>
      <c r="AR67" s="123"/>
      <c r="AS67" s="6" t="str">
        <f t="shared" si="118"/>
        <v/>
      </c>
      <c r="AT67" s="6" t="str">
        <f t="shared" si="119"/>
        <v/>
      </c>
      <c r="AU67" s="6" t="str">
        <f t="shared" si="120"/>
        <v/>
      </c>
      <c r="AV67" s="6" t="str">
        <f t="shared" si="120"/>
        <v/>
      </c>
      <c r="AW67" s="6" t="str">
        <f t="shared" si="120"/>
        <v/>
      </c>
      <c r="AX67" s="6" t="str">
        <f t="shared" si="120"/>
        <v/>
      </c>
      <c r="AY67" s="6" t="str">
        <f t="shared" si="120"/>
        <v/>
      </c>
      <c r="AZ67" s="6" t="str">
        <f t="shared" si="120"/>
        <v/>
      </c>
      <c r="BA67" s="6" t="str">
        <f t="shared" si="120"/>
        <v/>
      </c>
      <c r="BB67" s="6" t="str">
        <f t="shared" si="120"/>
        <v/>
      </c>
      <c r="BC67" s="6" t="str">
        <f t="shared" si="120"/>
        <v/>
      </c>
      <c r="BD67" s="156"/>
      <c r="BE67" s="123" t="str" cm="1">
        <f t="array" ref="BE67">IF(AND(AI$62&lt;&gt;"", H67&lt;&gt;0), "'"&amp;BE$4&amp;ROW()&amp;"'"&amp;IF(SUMPRODUCT(--(BF67:$BM67&lt;&gt;""))&lt;&gt;0, ", ", ""), "")</f>
        <v/>
      </c>
      <c r="BF67" s="6" t="str" cm="1">
        <f t="array" ref="BF67">IF(AND(AJ$62&lt;&gt;"", I67&lt;&gt;0), "'"&amp;BF$4&amp;ROW()&amp;"'"&amp;IF(SUMPRODUCT(--(BG67:$BM67&lt;&gt;""))&lt;&gt;0, ", ", ""), "")</f>
        <v/>
      </c>
      <c r="BG67" s="6" t="str" cm="1">
        <f t="array" ref="BG67">IF(AND(AK$62&lt;&gt;"", J67&lt;&gt;0), "'"&amp;BG$4&amp;ROW()&amp;"'"&amp;IF(SUMPRODUCT(--(BH67:$BM67&lt;&gt;""))&lt;&gt;0, ", ", ""), "")</f>
        <v/>
      </c>
      <c r="BH67" s="6" t="str" cm="1">
        <f t="array" ref="BH67">IF(AND(AL$62&lt;&gt;"", K67&lt;&gt;0), "'"&amp;BH$4&amp;ROW()&amp;"'"&amp;IF(SUMPRODUCT(--(BI67:$BM67&lt;&gt;""))&lt;&gt;0, ", ", ""), "")</f>
        <v/>
      </c>
      <c r="BI67" s="6" t="str" cm="1">
        <f t="array" ref="BI67">IF(AND(AM$62&lt;&gt;"", L67&lt;&gt;0), "'"&amp;BI$4&amp;ROW()&amp;"'"&amp;IF(SUMPRODUCT(--(BJ67:$BM67&lt;&gt;""))&lt;&gt;0, ", ", ""), "")</f>
        <v/>
      </c>
      <c r="BJ67" s="6" t="str" cm="1">
        <f t="array" ref="BJ67">IF(AND(AN$62&lt;&gt;"", M67&lt;&gt;0), "'"&amp;BJ$4&amp;ROW()&amp;"'"&amp;IF(SUMPRODUCT(--(BK67:$BM67&lt;&gt;""))&lt;&gt;0, ", ", ""), "")</f>
        <v/>
      </c>
      <c r="BK67" s="6" t="str" cm="1">
        <f t="array" ref="BK67">IF(AND(AO$62&lt;&gt;"", N67&lt;&gt;0), "'"&amp;BK$4&amp;ROW()&amp;"'"&amp;IF(SUMPRODUCT(--(BL67:$BM67&lt;&gt;""))&lt;&gt;0, ", ", ""), "")</f>
        <v/>
      </c>
      <c r="BL67" s="6" t="str" cm="1">
        <f t="array" ref="BL67">IF(AND(AP$62&lt;&gt;"", O67&lt;&gt;0), "'"&amp;BL$4&amp;ROW()&amp;"'"&amp;IF(SUMPRODUCT(--(BM67:$BM67&lt;&gt;""))&lt;&gt;0, ", ", ""), "")</f>
        <v/>
      </c>
      <c r="BM67" s="6" t="str" cm="1">
        <f t="array" ref="BM67">IF(AND(AQ$62&lt;&gt;"", P67&lt;&gt;0), "'"&amp;BM$4&amp;ROW()&amp;"'"&amp;IF(SUMPRODUCT(--($BM67:BN67&lt;&gt;""))&lt;&gt;0, ", ", ""), "")</f>
        <v/>
      </c>
      <c r="BN67" s="155" cm="1">
        <f t="array" ref="BN67">SUMPRODUCT(--(BE67:BM67&lt;&gt;""))</f>
        <v>0</v>
      </c>
      <c r="BO67" s="156" t="str">
        <f t="shared" si="131"/>
        <v/>
      </c>
      <c r="BP67" s="123" t="str">
        <f t="shared" si="63"/>
        <v/>
      </c>
      <c r="BQ67" s="6" t="str">
        <f t="shared" si="64"/>
        <v/>
      </c>
      <c r="BR67" s="6" t="str">
        <f t="shared" si="65"/>
        <v/>
      </c>
      <c r="BS67" s="6" t="str">
        <f t="shared" si="66"/>
        <v/>
      </c>
      <c r="BT67" s="6" t="str">
        <f t="shared" si="67"/>
        <v/>
      </c>
      <c r="BU67" s="6" t="str">
        <f t="shared" si="68"/>
        <v/>
      </c>
      <c r="BV67" s="6" t="str">
        <f t="shared" si="69"/>
        <v/>
      </c>
      <c r="BW67" s="6" t="str">
        <f t="shared" si="70"/>
        <v/>
      </c>
      <c r="BX67" s="6" t="str">
        <f t="shared" si="71"/>
        <v/>
      </c>
      <c r="BY67" s="6" t="str">
        <f t="shared" si="72"/>
        <v/>
      </c>
      <c r="BZ67" s="6" t="str">
        <f t="shared" si="73"/>
        <v/>
      </c>
      <c r="CA67" s="6" t="str">
        <f t="shared" si="74"/>
        <v/>
      </c>
      <c r="CB67" s="123" t="str">
        <f t="shared" si="18"/>
        <v/>
      </c>
      <c r="CC67" s="6" t="str">
        <f t="shared" si="19"/>
        <v/>
      </c>
      <c r="CD67" s="60" t="str">
        <f t="shared" si="20"/>
        <v/>
      </c>
    </row>
    <row r="68" spans="1:82" ht="14.4" customHeight="1" x14ac:dyDescent="0.3">
      <c r="A68" s="110" t="str">
        <f t="shared" si="17"/>
        <v/>
      </c>
      <c r="B68" s="100"/>
      <c r="C68" s="70"/>
      <c r="D68" s="27" t="s">
        <v>613</v>
      </c>
      <c r="E68" s="27"/>
      <c r="F68" s="97"/>
      <c r="G68" s="78">
        <f t="shared" si="116"/>
        <v>0</v>
      </c>
      <c r="H68" s="97"/>
      <c r="I68" s="97"/>
      <c r="J68" s="97"/>
      <c r="K68" s="97"/>
      <c r="L68" s="97"/>
      <c r="M68" s="97"/>
      <c r="N68" s="97"/>
      <c r="O68" s="97"/>
      <c r="P68" s="97"/>
      <c r="Q68" s="6"/>
      <c r="R68" s="122"/>
      <c r="S68" s="6"/>
      <c r="T68" s="123"/>
      <c r="U68" s="6" t="s">
        <v>650</v>
      </c>
      <c r="V68" s="6"/>
      <c r="W68" s="6" t="s">
        <v>698</v>
      </c>
      <c r="X68" s="6" t="s">
        <v>698</v>
      </c>
      <c r="Y68" s="6" t="s">
        <v>698</v>
      </c>
      <c r="Z68" s="6" t="s">
        <v>698</v>
      </c>
      <c r="AA68" s="6" t="s">
        <v>698</v>
      </c>
      <c r="AB68" s="6" t="s">
        <v>698</v>
      </c>
      <c r="AC68" s="6" t="s">
        <v>698</v>
      </c>
      <c r="AD68" s="6" t="s">
        <v>698</v>
      </c>
      <c r="AE68" s="6" t="s">
        <v>698</v>
      </c>
      <c r="AF68" s="123"/>
      <c r="AG68" s="6">
        <f t="shared" si="121"/>
        <v>-1</v>
      </c>
      <c r="AH68" s="6"/>
      <c r="AI68" s="6">
        <f t="shared" si="122"/>
        <v>-1</v>
      </c>
      <c r="AJ68" s="6">
        <f t="shared" si="123"/>
        <v>-1</v>
      </c>
      <c r="AK68" s="6">
        <f t="shared" si="124"/>
        <v>-1</v>
      </c>
      <c r="AL68" s="6">
        <f t="shared" si="125"/>
        <v>-1</v>
      </c>
      <c r="AM68" s="6">
        <f t="shared" si="126"/>
        <v>-1</v>
      </c>
      <c r="AN68" s="6">
        <f t="shared" si="127"/>
        <v>-1</v>
      </c>
      <c r="AO68" s="6">
        <f t="shared" si="128"/>
        <v>-1</v>
      </c>
      <c r="AP68" s="6">
        <f t="shared" si="129"/>
        <v>-1</v>
      </c>
      <c r="AQ68" s="129">
        <f t="shared" si="130"/>
        <v>-1</v>
      </c>
      <c r="AR68" s="123"/>
      <c r="AS68" s="6" t="str">
        <f t="shared" si="118"/>
        <v/>
      </c>
      <c r="AT68" s="6" t="str">
        <f t="shared" si="119"/>
        <v/>
      </c>
      <c r="AU68" s="6" t="str">
        <f t="shared" si="120"/>
        <v/>
      </c>
      <c r="AV68" s="6" t="str">
        <f t="shared" si="120"/>
        <v/>
      </c>
      <c r="AW68" s="6" t="str">
        <f t="shared" si="120"/>
        <v/>
      </c>
      <c r="AX68" s="6" t="str">
        <f t="shared" si="120"/>
        <v/>
      </c>
      <c r="AY68" s="6" t="str">
        <f t="shared" si="120"/>
        <v/>
      </c>
      <c r="AZ68" s="6" t="str">
        <f t="shared" si="120"/>
        <v/>
      </c>
      <c r="BA68" s="6" t="str">
        <f t="shared" si="120"/>
        <v/>
      </c>
      <c r="BB68" s="6" t="str">
        <f t="shared" si="120"/>
        <v/>
      </c>
      <c r="BC68" s="6" t="str">
        <f t="shared" si="120"/>
        <v/>
      </c>
      <c r="BD68" s="156"/>
      <c r="BE68" s="123" t="str" cm="1">
        <f t="array" ref="BE68">IF(AND(AI$62&lt;&gt;"", H68&lt;&gt;0), "'"&amp;BE$4&amp;ROW()&amp;"'"&amp;IF(SUMPRODUCT(--(BF68:$BM68&lt;&gt;""))&lt;&gt;0, ", ", ""), "")</f>
        <v/>
      </c>
      <c r="BF68" s="6" t="str" cm="1">
        <f t="array" ref="BF68">IF(AND(AJ$62&lt;&gt;"", I68&lt;&gt;0), "'"&amp;BF$4&amp;ROW()&amp;"'"&amp;IF(SUMPRODUCT(--(BG68:$BM68&lt;&gt;""))&lt;&gt;0, ", ", ""), "")</f>
        <v/>
      </c>
      <c r="BG68" s="6" t="str" cm="1">
        <f t="array" ref="BG68">IF(AND(AK$62&lt;&gt;"", J68&lt;&gt;0), "'"&amp;BG$4&amp;ROW()&amp;"'"&amp;IF(SUMPRODUCT(--(BH68:$BM68&lt;&gt;""))&lt;&gt;0, ", ", ""), "")</f>
        <v/>
      </c>
      <c r="BH68" s="6" t="str" cm="1">
        <f t="array" ref="BH68">IF(AND(AL$62&lt;&gt;"", K68&lt;&gt;0), "'"&amp;BH$4&amp;ROW()&amp;"'"&amp;IF(SUMPRODUCT(--(BI68:$BM68&lt;&gt;""))&lt;&gt;0, ", ", ""), "")</f>
        <v/>
      </c>
      <c r="BI68" s="6" t="str" cm="1">
        <f t="array" ref="BI68">IF(AND(AM$62&lt;&gt;"", L68&lt;&gt;0), "'"&amp;BI$4&amp;ROW()&amp;"'"&amp;IF(SUMPRODUCT(--(BJ68:$BM68&lt;&gt;""))&lt;&gt;0, ", ", ""), "")</f>
        <v/>
      </c>
      <c r="BJ68" s="6" t="str" cm="1">
        <f t="array" ref="BJ68">IF(AND(AN$62&lt;&gt;"", M68&lt;&gt;0), "'"&amp;BJ$4&amp;ROW()&amp;"'"&amp;IF(SUMPRODUCT(--(BK68:$BM68&lt;&gt;""))&lt;&gt;0, ", ", ""), "")</f>
        <v/>
      </c>
      <c r="BK68" s="6" t="str" cm="1">
        <f t="array" ref="BK68">IF(AND(AO$62&lt;&gt;"", N68&lt;&gt;0), "'"&amp;BK$4&amp;ROW()&amp;"'"&amp;IF(SUMPRODUCT(--(BL68:$BM68&lt;&gt;""))&lt;&gt;0, ", ", ""), "")</f>
        <v/>
      </c>
      <c r="BL68" s="6" t="str" cm="1">
        <f t="array" ref="BL68">IF(AND(AP$62&lt;&gt;"", O68&lt;&gt;0), "'"&amp;BL$4&amp;ROW()&amp;"'"&amp;IF(SUMPRODUCT(--(BM68:$BM68&lt;&gt;""))&lt;&gt;0, ", ", ""), "")</f>
        <v/>
      </c>
      <c r="BM68" s="6" t="str" cm="1">
        <f t="array" ref="BM68">IF(AND(AQ$62&lt;&gt;"", P68&lt;&gt;0), "'"&amp;BM$4&amp;ROW()&amp;"'"&amp;IF(SUMPRODUCT(--($BM68:BN68&lt;&gt;""))&lt;&gt;0, ", ", ""), "")</f>
        <v/>
      </c>
      <c r="BN68" s="155" cm="1">
        <f t="array" ref="BN68">SUMPRODUCT(--(BE68:BM68&lt;&gt;""))</f>
        <v>0</v>
      </c>
      <c r="BO68" s="156" t="str">
        <f t="shared" si="131"/>
        <v/>
      </c>
      <c r="BP68" s="123" t="str">
        <f t="shared" si="63"/>
        <v/>
      </c>
      <c r="BQ68" s="6" t="str">
        <f t="shared" si="64"/>
        <v/>
      </c>
      <c r="BR68" s="6" t="str">
        <f t="shared" si="65"/>
        <v/>
      </c>
      <c r="BS68" s="6" t="str">
        <f t="shared" si="66"/>
        <v/>
      </c>
      <c r="BT68" s="6" t="str">
        <f t="shared" si="67"/>
        <v/>
      </c>
      <c r="BU68" s="6" t="str">
        <f t="shared" si="68"/>
        <v/>
      </c>
      <c r="BV68" s="6" t="str">
        <f t="shared" si="69"/>
        <v/>
      </c>
      <c r="BW68" s="6" t="str">
        <f t="shared" si="70"/>
        <v/>
      </c>
      <c r="BX68" s="6" t="str">
        <f t="shared" si="71"/>
        <v/>
      </c>
      <c r="BY68" s="6" t="str">
        <f t="shared" si="72"/>
        <v/>
      </c>
      <c r="BZ68" s="6" t="str">
        <f t="shared" si="73"/>
        <v/>
      </c>
      <c r="CA68" s="6" t="str">
        <f t="shared" si="74"/>
        <v/>
      </c>
      <c r="CB68" s="123" t="str">
        <f t="shared" si="18"/>
        <v/>
      </c>
      <c r="CC68" s="6" t="str">
        <f t="shared" si="19"/>
        <v/>
      </c>
      <c r="CD68" s="60" t="str">
        <f t="shared" si="20"/>
        <v/>
      </c>
    </row>
    <row r="69" spans="1:82" ht="14.4" customHeight="1" x14ac:dyDescent="0.3">
      <c r="A69" s="110" t="str">
        <f t="shared" si="17"/>
        <v/>
      </c>
      <c r="B69" s="100"/>
      <c r="C69" s="70"/>
      <c r="D69" s="27" t="s">
        <v>616</v>
      </c>
      <c r="E69" s="27"/>
      <c r="F69" s="97"/>
      <c r="G69" s="78">
        <f t="shared" si="116"/>
        <v>0</v>
      </c>
      <c r="H69" s="97"/>
      <c r="I69" s="97"/>
      <c r="J69" s="97"/>
      <c r="K69" s="97"/>
      <c r="L69" s="97"/>
      <c r="M69" s="97"/>
      <c r="N69" s="97"/>
      <c r="O69" s="97"/>
      <c r="P69" s="97"/>
      <c r="Q69" s="6"/>
      <c r="R69" s="122"/>
      <c r="S69" s="6"/>
      <c r="T69" s="123"/>
      <c r="U69" s="6" t="s">
        <v>650</v>
      </c>
      <c r="V69" s="6"/>
      <c r="W69" s="6" t="s">
        <v>698</v>
      </c>
      <c r="X69" s="6" t="s">
        <v>698</v>
      </c>
      <c r="Y69" s="6" t="s">
        <v>698</v>
      </c>
      <c r="Z69" s="6" t="s">
        <v>698</v>
      </c>
      <c r="AA69" s="6" t="s">
        <v>698</v>
      </c>
      <c r="AB69" s="6" t="s">
        <v>698</v>
      </c>
      <c r="AC69" s="6" t="s">
        <v>698</v>
      </c>
      <c r="AD69" s="6" t="s">
        <v>698</v>
      </c>
      <c r="AE69" s="6" t="s">
        <v>698</v>
      </c>
      <c r="AF69" s="123"/>
      <c r="AG69" s="6">
        <f t="shared" si="121"/>
        <v>-1</v>
      </c>
      <c r="AH69" s="6"/>
      <c r="AI69" s="6">
        <f t="shared" si="122"/>
        <v>-1</v>
      </c>
      <c r="AJ69" s="6">
        <f t="shared" si="123"/>
        <v>-1</v>
      </c>
      <c r="AK69" s="6">
        <f t="shared" si="124"/>
        <v>-1</v>
      </c>
      <c r="AL69" s="6">
        <f t="shared" si="125"/>
        <v>-1</v>
      </c>
      <c r="AM69" s="6">
        <f t="shared" si="126"/>
        <v>-1</v>
      </c>
      <c r="AN69" s="6">
        <f t="shared" si="127"/>
        <v>-1</v>
      </c>
      <c r="AO69" s="6">
        <f t="shared" si="128"/>
        <v>-1</v>
      </c>
      <c r="AP69" s="6">
        <f t="shared" si="129"/>
        <v>-1</v>
      </c>
      <c r="AQ69" s="129">
        <f t="shared" si="130"/>
        <v>-1</v>
      </c>
      <c r="AR69" s="123"/>
      <c r="AS69" s="6" t="str">
        <f t="shared" si="118"/>
        <v/>
      </c>
      <c r="AT69" s="6" t="str">
        <f t="shared" si="119"/>
        <v/>
      </c>
      <c r="AU69" s="6" t="str">
        <f t="shared" si="120"/>
        <v/>
      </c>
      <c r="AV69" s="6" t="str">
        <f t="shared" si="120"/>
        <v/>
      </c>
      <c r="AW69" s="6" t="str">
        <f t="shared" si="120"/>
        <v/>
      </c>
      <c r="AX69" s="6" t="str">
        <f t="shared" si="120"/>
        <v/>
      </c>
      <c r="AY69" s="6" t="str">
        <f t="shared" si="120"/>
        <v/>
      </c>
      <c r="AZ69" s="6" t="str">
        <f t="shared" si="120"/>
        <v/>
      </c>
      <c r="BA69" s="6" t="str">
        <f t="shared" si="120"/>
        <v/>
      </c>
      <c r="BB69" s="6" t="str">
        <f t="shared" si="120"/>
        <v/>
      </c>
      <c r="BC69" s="6" t="str">
        <f t="shared" si="120"/>
        <v/>
      </c>
      <c r="BD69" s="156"/>
      <c r="BE69" s="123" t="str" cm="1">
        <f t="array" ref="BE69">IF(AND(AI$62&lt;&gt;"", H69&lt;&gt;0), "'"&amp;BE$4&amp;ROW()&amp;"'"&amp;IF(SUMPRODUCT(--(BF69:$BM69&lt;&gt;""))&lt;&gt;0, ", ", ""), "")</f>
        <v/>
      </c>
      <c r="BF69" s="6" t="str" cm="1">
        <f t="array" ref="BF69">IF(AND(AJ$62&lt;&gt;"", I69&lt;&gt;0), "'"&amp;BF$4&amp;ROW()&amp;"'"&amp;IF(SUMPRODUCT(--(BG69:$BM69&lt;&gt;""))&lt;&gt;0, ", ", ""), "")</f>
        <v/>
      </c>
      <c r="BG69" s="6" t="str" cm="1">
        <f t="array" ref="BG69">IF(AND(AK$62&lt;&gt;"", J69&lt;&gt;0), "'"&amp;BG$4&amp;ROW()&amp;"'"&amp;IF(SUMPRODUCT(--(BH69:$BM69&lt;&gt;""))&lt;&gt;0, ", ", ""), "")</f>
        <v/>
      </c>
      <c r="BH69" s="6" t="str" cm="1">
        <f t="array" ref="BH69">IF(AND(AL$62&lt;&gt;"", K69&lt;&gt;0), "'"&amp;BH$4&amp;ROW()&amp;"'"&amp;IF(SUMPRODUCT(--(BI69:$BM69&lt;&gt;""))&lt;&gt;0, ", ", ""), "")</f>
        <v/>
      </c>
      <c r="BI69" s="6" t="str" cm="1">
        <f t="array" ref="BI69">IF(AND(AM$62&lt;&gt;"", L69&lt;&gt;0), "'"&amp;BI$4&amp;ROW()&amp;"'"&amp;IF(SUMPRODUCT(--(BJ69:$BM69&lt;&gt;""))&lt;&gt;0, ", ", ""), "")</f>
        <v/>
      </c>
      <c r="BJ69" s="6" t="str" cm="1">
        <f t="array" ref="BJ69">IF(AND(AN$62&lt;&gt;"", M69&lt;&gt;0), "'"&amp;BJ$4&amp;ROW()&amp;"'"&amp;IF(SUMPRODUCT(--(BK69:$BM69&lt;&gt;""))&lt;&gt;0, ", ", ""), "")</f>
        <v/>
      </c>
      <c r="BK69" s="6" t="str" cm="1">
        <f t="array" ref="BK69">IF(AND(AO$62&lt;&gt;"", N69&lt;&gt;0), "'"&amp;BK$4&amp;ROW()&amp;"'"&amp;IF(SUMPRODUCT(--(BL69:$BM69&lt;&gt;""))&lt;&gt;0, ", ", ""), "")</f>
        <v/>
      </c>
      <c r="BL69" s="6" t="str" cm="1">
        <f t="array" ref="BL69">IF(AND(AP$62&lt;&gt;"", O69&lt;&gt;0), "'"&amp;BL$4&amp;ROW()&amp;"'"&amp;IF(SUMPRODUCT(--(BM69:$BM69&lt;&gt;""))&lt;&gt;0, ", ", ""), "")</f>
        <v/>
      </c>
      <c r="BM69" s="6" t="str" cm="1">
        <f t="array" ref="BM69">IF(AND(AQ$62&lt;&gt;"", P69&lt;&gt;0), "'"&amp;BM$4&amp;ROW()&amp;"'"&amp;IF(SUMPRODUCT(--($BM69:BN69&lt;&gt;""))&lt;&gt;0, ", ", ""), "")</f>
        <v/>
      </c>
      <c r="BN69" s="155" cm="1">
        <f t="array" ref="BN69">SUMPRODUCT(--(BE69:BM69&lt;&gt;""))</f>
        <v>0</v>
      </c>
      <c r="BO69" s="156" t="str">
        <f t="shared" si="131"/>
        <v/>
      </c>
      <c r="BP69" s="123" t="str">
        <f t="shared" ref="BP69:BP85" si="132">IF(AF69&lt;0, IF(E69&lt;&gt;"", "| Veld '"&amp;BP$4&amp;ROW()&amp;"'"&amp;Fout_redundant, ""), "")</f>
        <v/>
      </c>
      <c r="BQ69" s="6" t="str">
        <f t="shared" ref="BQ69:BQ85" si="133">IF(AG69&lt;0, IF(F69&lt;&gt;"", "| Veld '"&amp;BQ$4&amp;ROW()&amp;"'"&amp;Fout_redundant, ""), "")</f>
        <v/>
      </c>
      <c r="BR69" s="6" t="str">
        <f t="shared" ref="BR69:BR85" si="134">IF(AH69&lt;0, IF(G69&lt;&gt;"", "| Veld '"&amp;BR$4&amp;ROW()&amp;"'"&amp;Fout_redundant, ""), "")</f>
        <v/>
      </c>
      <c r="BS69" s="6" t="str">
        <f t="shared" ref="BS69:BS85" si="135">IF(AI69&lt;0, IF(H69&lt;&gt;"", "| Veld '"&amp;BS$4&amp;ROW()&amp;"'"&amp;Fout_redundant, ""), "")</f>
        <v/>
      </c>
      <c r="BT69" s="6" t="str">
        <f t="shared" ref="BT69:BT85" si="136">IF(AJ69&lt;0, IF(I69&lt;&gt;"", "| Veld '"&amp;BT$4&amp;ROW()&amp;"'"&amp;Fout_redundant, ""), "")</f>
        <v/>
      </c>
      <c r="BU69" s="6" t="str">
        <f t="shared" ref="BU69:BU85" si="137">IF(AK69&lt;0, IF(J69&lt;&gt;"", "| Veld '"&amp;BU$4&amp;ROW()&amp;"'"&amp;Fout_redundant, ""), "")</f>
        <v/>
      </c>
      <c r="BV69" s="6" t="str">
        <f t="shared" ref="BV69:BV85" si="138">IF(AL69&lt;0, IF(K69&lt;&gt;"", "| Veld '"&amp;BV$4&amp;ROW()&amp;"'"&amp;Fout_redundant, ""), "")</f>
        <v/>
      </c>
      <c r="BW69" s="6" t="str">
        <f t="shared" ref="BW69:BW85" si="139">IF(AM69&lt;0, IF(L69&lt;&gt;"", "| Veld '"&amp;BW$4&amp;ROW()&amp;"'"&amp;Fout_redundant, ""), "")</f>
        <v/>
      </c>
      <c r="BX69" s="6" t="str">
        <f t="shared" ref="BX69:BX85" si="140">IF(AN69&lt;0, IF(M69&lt;&gt;"", "| Veld '"&amp;BX$4&amp;ROW()&amp;"'"&amp;Fout_redundant, ""), "")</f>
        <v/>
      </c>
      <c r="BY69" s="6" t="str">
        <f t="shared" ref="BY69:BY85" si="141">IF(AO69&lt;0, IF(N69&lt;&gt;"", "| Veld '"&amp;BY$4&amp;ROW()&amp;"'"&amp;Fout_redundant, ""), "")</f>
        <v/>
      </c>
      <c r="BZ69" s="6" t="str">
        <f t="shared" ref="BZ69:BZ85" si="142">IF(AP69&lt;0, IF(O69&lt;&gt;"", "| Veld '"&amp;BZ$4&amp;ROW()&amp;"'"&amp;Fout_redundant, ""), "")</f>
        <v/>
      </c>
      <c r="CA69" s="6" t="str">
        <f t="shared" ref="CA69:CA85" si="143">IF(AQ69&lt;0, IF(P69&lt;&gt;"", "| Veld '"&amp;CA$4&amp;ROW()&amp;"'"&amp;Fout_redundant, ""), "")</f>
        <v/>
      </c>
      <c r="CB69" s="123" t="str">
        <f t="shared" si="18"/>
        <v/>
      </c>
      <c r="CC69" s="6" t="str">
        <f t="shared" si="19"/>
        <v/>
      </c>
      <c r="CD69" s="60" t="str">
        <f t="shared" si="20"/>
        <v/>
      </c>
    </row>
    <row r="70" spans="1:82" ht="14.4" customHeight="1" x14ac:dyDescent="0.3">
      <c r="A70" s="110" t="str">
        <f t="shared" ref="A70:A85" si="144">IF(CB70&lt;&gt;"", "✘", "")</f>
        <v/>
      </c>
      <c r="B70" s="100"/>
      <c r="C70" s="70"/>
      <c r="D70" s="27" t="s">
        <v>70</v>
      </c>
      <c r="E70" s="27"/>
      <c r="F70" s="97"/>
      <c r="G70" s="78">
        <f t="shared" si="116"/>
        <v>0</v>
      </c>
      <c r="H70" s="97"/>
      <c r="I70" s="97"/>
      <c r="J70" s="97"/>
      <c r="K70" s="97"/>
      <c r="L70" s="97"/>
      <c r="M70" s="97"/>
      <c r="N70" s="97"/>
      <c r="O70" s="97"/>
      <c r="P70" s="97"/>
      <c r="Q70" s="6"/>
      <c r="R70" s="122"/>
      <c r="S70" s="6"/>
      <c r="T70" s="123"/>
      <c r="U70" s="6" t="s">
        <v>650</v>
      </c>
      <c r="V70" s="6"/>
      <c r="W70" s="6" t="s">
        <v>698</v>
      </c>
      <c r="X70" s="6" t="s">
        <v>698</v>
      </c>
      <c r="Y70" s="6" t="s">
        <v>698</v>
      </c>
      <c r="Z70" s="6" t="s">
        <v>698</v>
      </c>
      <c r="AA70" s="6" t="s">
        <v>698</v>
      </c>
      <c r="AB70" s="6" t="s">
        <v>698</v>
      </c>
      <c r="AC70" s="6" t="s">
        <v>698</v>
      </c>
      <c r="AD70" s="6" t="s">
        <v>698</v>
      </c>
      <c r="AE70" s="6" t="s">
        <v>698</v>
      </c>
      <c r="AF70" s="123"/>
      <c r="AG70" s="6">
        <f t="shared" si="121"/>
        <v>-1</v>
      </c>
      <c r="AH70" s="6"/>
      <c r="AI70" s="6">
        <f t="shared" si="122"/>
        <v>-1</v>
      </c>
      <c r="AJ70" s="6">
        <f t="shared" si="123"/>
        <v>-1</v>
      </c>
      <c r="AK70" s="6">
        <f t="shared" si="124"/>
        <v>-1</v>
      </c>
      <c r="AL70" s="6">
        <f t="shared" si="125"/>
        <v>-1</v>
      </c>
      <c r="AM70" s="6">
        <f t="shared" si="126"/>
        <v>-1</v>
      </c>
      <c r="AN70" s="6">
        <f t="shared" si="127"/>
        <v>-1</v>
      </c>
      <c r="AO70" s="6">
        <f t="shared" si="128"/>
        <v>-1</v>
      </c>
      <c r="AP70" s="6">
        <f t="shared" si="129"/>
        <v>-1</v>
      </c>
      <c r="AQ70" s="129">
        <f t="shared" si="130"/>
        <v>-1</v>
      </c>
      <c r="AR70" s="123"/>
      <c r="AS70" s="6" t="str">
        <f t="shared" si="118"/>
        <v/>
      </c>
      <c r="AT70" s="6" t="str">
        <f t="shared" si="119"/>
        <v/>
      </c>
      <c r="AU70" s="6" t="str">
        <f t="shared" si="120"/>
        <v/>
      </c>
      <c r="AV70" s="6" t="str">
        <f t="shared" si="120"/>
        <v/>
      </c>
      <c r="AW70" s="6" t="str">
        <f t="shared" si="120"/>
        <v/>
      </c>
      <c r="AX70" s="6" t="str">
        <f t="shared" si="120"/>
        <v/>
      </c>
      <c r="AY70" s="6" t="str">
        <f t="shared" si="120"/>
        <v/>
      </c>
      <c r="AZ70" s="6" t="str">
        <f t="shared" si="120"/>
        <v/>
      </c>
      <c r="BA70" s="6" t="str">
        <f t="shared" si="120"/>
        <v/>
      </c>
      <c r="BB70" s="6" t="str">
        <f t="shared" si="120"/>
        <v/>
      </c>
      <c r="BC70" s="6" t="str">
        <f t="shared" si="120"/>
        <v/>
      </c>
      <c r="BD70" s="156"/>
      <c r="BE70" s="123" t="str" cm="1">
        <f t="array" ref="BE70">IF(AND(AI$62&lt;&gt;"", H70&lt;&gt;0), "'"&amp;BE$4&amp;ROW()&amp;"'"&amp;IF(SUMPRODUCT(--(BF70:$BM70&lt;&gt;""))&lt;&gt;0, ", ", ""), "")</f>
        <v/>
      </c>
      <c r="BF70" s="6" t="str" cm="1">
        <f t="array" ref="BF70">IF(AND(AJ$62&lt;&gt;"", I70&lt;&gt;0), "'"&amp;BF$4&amp;ROW()&amp;"'"&amp;IF(SUMPRODUCT(--(BG70:$BM70&lt;&gt;""))&lt;&gt;0, ", ", ""), "")</f>
        <v/>
      </c>
      <c r="BG70" s="6" t="str" cm="1">
        <f t="array" ref="BG70">IF(AND(AK$62&lt;&gt;"", J70&lt;&gt;0), "'"&amp;BG$4&amp;ROW()&amp;"'"&amp;IF(SUMPRODUCT(--(BH70:$BM70&lt;&gt;""))&lt;&gt;0, ", ", ""), "")</f>
        <v/>
      </c>
      <c r="BH70" s="6" t="str" cm="1">
        <f t="array" ref="BH70">IF(AND(AL$62&lt;&gt;"", K70&lt;&gt;0), "'"&amp;BH$4&amp;ROW()&amp;"'"&amp;IF(SUMPRODUCT(--(BI70:$BM70&lt;&gt;""))&lt;&gt;0, ", ", ""), "")</f>
        <v/>
      </c>
      <c r="BI70" s="6" t="str" cm="1">
        <f t="array" ref="BI70">IF(AND(AM$62&lt;&gt;"", L70&lt;&gt;0), "'"&amp;BI$4&amp;ROW()&amp;"'"&amp;IF(SUMPRODUCT(--(BJ70:$BM70&lt;&gt;""))&lt;&gt;0, ", ", ""), "")</f>
        <v/>
      </c>
      <c r="BJ70" s="6" t="str" cm="1">
        <f t="array" ref="BJ70">IF(AND(AN$62&lt;&gt;"", M70&lt;&gt;0), "'"&amp;BJ$4&amp;ROW()&amp;"'"&amp;IF(SUMPRODUCT(--(BK70:$BM70&lt;&gt;""))&lt;&gt;0, ", ", ""), "")</f>
        <v/>
      </c>
      <c r="BK70" s="6" t="str" cm="1">
        <f t="array" ref="BK70">IF(AND(AO$62&lt;&gt;"", N70&lt;&gt;0), "'"&amp;BK$4&amp;ROW()&amp;"'"&amp;IF(SUMPRODUCT(--(BL70:$BM70&lt;&gt;""))&lt;&gt;0, ", ", ""), "")</f>
        <v/>
      </c>
      <c r="BL70" s="6" t="str" cm="1">
        <f t="array" ref="BL70">IF(AND(AP$62&lt;&gt;"", O70&lt;&gt;0), "'"&amp;BL$4&amp;ROW()&amp;"'"&amp;IF(SUMPRODUCT(--(BM70:$BM70&lt;&gt;""))&lt;&gt;0, ", ", ""), "")</f>
        <v/>
      </c>
      <c r="BM70" s="6" t="str" cm="1">
        <f t="array" ref="BM70">IF(AND(AQ$62&lt;&gt;"", P70&lt;&gt;0), "'"&amp;BM$4&amp;ROW()&amp;"'"&amp;IF(SUMPRODUCT(--($BM70:BN70&lt;&gt;""))&lt;&gt;0, ", ", ""), "")</f>
        <v/>
      </c>
      <c r="BN70" s="155" cm="1">
        <f t="array" ref="BN70">SUMPRODUCT(--(BE70:BM70&lt;&gt;""))</f>
        <v>0</v>
      </c>
      <c r="BO70" s="156" t="str">
        <f t="shared" si="131"/>
        <v/>
      </c>
      <c r="BP70" s="123" t="str">
        <f t="shared" si="132"/>
        <v/>
      </c>
      <c r="BQ70" s="6" t="str">
        <f t="shared" si="133"/>
        <v/>
      </c>
      <c r="BR70" s="6" t="str">
        <f t="shared" si="134"/>
        <v/>
      </c>
      <c r="BS70" s="6" t="str">
        <f t="shared" si="135"/>
        <v/>
      </c>
      <c r="BT70" s="6" t="str">
        <f t="shared" si="136"/>
        <v/>
      </c>
      <c r="BU70" s="6" t="str">
        <f t="shared" si="137"/>
        <v/>
      </c>
      <c r="BV70" s="6" t="str">
        <f t="shared" si="138"/>
        <v/>
      </c>
      <c r="BW70" s="6" t="str">
        <f t="shared" si="139"/>
        <v/>
      </c>
      <c r="BX70" s="6" t="str">
        <f t="shared" si="140"/>
        <v/>
      </c>
      <c r="BY70" s="6" t="str">
        <f t="shared" si="141"/>
        <v/>
      </c>
      <c r="BZ70" s="6" t="str">
        <f t="shared" si="142"/>
        <v/>
      </c>
      <c r="CA70" s="6" t="str">
        <f t="shared" si="143"/>
        <v/>
      </c>
      <c r="CB70" s="123" t="str">
        <f t="shared" ref="CB70:CB85" si="145">_xlfn.CONCAT(AR70,BP70,AS70,BQ70,AT70,BR70,AU70,BS70,AV70,BT70,AW70,BU70,AX70,BV70,AY70,BW70,AZ70,BX70,BA70,BY70,BB70,BZ70,BC70,CA70,BD70)</f>
        <v/>
      </c>
      <c r="CC70" s="6" t="str">
        <f t="shared" ref="CC70:CC85" si="146">IF(CB70&lt;&gt;"", "", BO70&amp;"")</f>
        <v/>
      </c>
      <c r="CD70" s="60" t="str">
        <f t="shared" ref="CD70:CD85" si="147">_xlfn.CONCAT(CB70:CC70)</f>
        <v/>
      </c>
    </row>
    <row r="71" spans="1:82" ht="14.4" customHeight="1" x14ac:dyDescent="0.3">
      <c r="A71" s="110" t="str">
        <f t="shared" si="144"/>
        <v/>
      </c>
      <c r="B71" s="100"/>
      <c r="C71" s="70"/>
      <c r="D71" s="27" t="s">
        <v>74</v>
      </c>
      <c r="E71" s="27"/>
      <c r="F71" s="97"/>
      <c r="G71" s="78">
        <f t="shared" si="116"/>
        <v>0</v>
      </c>
      <c r="H71" s="97"/>
      <c r="I71" s="97"/>
      <c r="J71" s="97"/>
      <c r="K71" s="97"/>
      <c r="L71" s="97"/>
      <c r="M71" s="97"/>
      <c r="N71" s="97"/>
      <c r="O71" s="97"/>
      <c r="P71" s="97"/>
      <c r="Q71" s="6"/>
      <c r="R71" s="122"/>
      <c r="S71" s="6"/>
      <c r="T71" s="123"/>
      <c r="U71" s="6" t="s">
        <v>650</v>
      </c>
      <c r="V71" s="6"/>
      <c r="W71" s="6" t="s">
        <v>698</v>
      </c>
      <c r="X71" s="6" t="s">
        <v>698</v>
      </c>
      <c r="Y71" s="6" t="s">
        <v>698</v>
      </c>
      <c r="Z71" s="6" t="s">
        <v>698</v>
      </c>
      <c r="AA71" s="6" t="s">
        <v>698</v>
      </c>
      <c r="AB71" s="6" t="s">
        <v>698</v>
      </c>
      <c r="AC71" s="6" t="s">
        <v>698</v>
      </c>
      <c r="AD71" s="6" t="s">
        <v>698</v>
      </c>
      <c r="AE71" s="6" t="s">
        <v>698</v>
      </c>
      <c r="AF71" s="123"/>
      <c r="AG71" s="6">
        <f t="shared" si="121"/>
        <v>-1</v>
      </c>
      <c r="AH71" s="6"/>
      <c r="AI71" s="6">
        <f t="shared" si="122"/>
        <v>-1</v>
      </c>
      <c r="AJ71" s="6">
        <f t="shared" si="123"/>
        <v>-1</v>
      </c>
      <c r="AK71" s="6">
        <f t="shared" si="124"/>
        <v>-1</v>
      </c>
      <c r="AL71" s="6">
        <f t="shared" si="125"/>
        <v>-1</v>
      </c>
      <c r="AM71" s="6">
        <f t="shared" si="126"/>
        <v>-1</v>
      </c>
      <c r="AN71" s="6">
        <f t="shared" si="127"/>
        <v>-1</v>
      </c>
      <c r="AO71" s="6">
        <f t="shared" si="128"/>
        <v>-1</v>
      </c>
      <c r="AP71" s="6">
        <f t="shared" si="129"/>
        <v>-1</v>
      </c>
      <c r="AQ71" s="129">
        <f t="shared" si="130"/>
        <v>-1</v>
      </c>
      <c r="AR71" s="123"/>
      <c r="AS71" s="6" t="str">
        <f t="shared" si="118"/>
        <v/>
      </c>
      <c r="AT71" s="6" t="str">
        <f t="shared" si="119"/>
        <v/>
      </c>
      <c r="AU71" s="6" t="str">
        <f t="shared" si="120"/>
        <v/>
      </c>
      <c r="AV71" s="6" t="str">
        <f t="shared" si="120"/>
        <v/>
      </c>
      <c r="AW71" s="6" t="str">
        <f t="shared" si="120"/>
        <v/>
      </c>
      <c r="AX71" s="6" t="str">
        <f t="shared" si="120"/>
        <v/>
      </c>
      <c r="AY71" s="6" t="str">
        <f t="shared" si="120"/>
        <v/>
      </c>
      <c r="AZ71" s="6" t="str">
        <f t="shared" si="120"/>
        <v/>
      </c>
      <c r="BA71" s="6" t="str">
        <f t="shared" si="120"/>
        <v/>
      </c>
      <c r="BB71" s="6" t="str">
        <f t="shared" si="120"/>
        <v/>
      </c>
      <c r="BC71" s="6" t="str">
        <f t="shared" si="120"/>
        <v/>
      </c>
      <c r="BD71" s="156"/>
      <c r="BE71" s="123" t="str" cm="1">
        <f t="array" ref="BE71">IF(AND(AI$62&lt;&gt;"", H71&lt;&gt;0), "'"&amp;BE$4&amp;ROW()&amp;"'"&amp;IF(SUMPRODUCT(--(BF71:$BM71&lt;&gt;""))&lt;&gt;0, ", ", ""), "")</f>
        <v/>
      </c>
      <c r="BF71" s="6" t="str" cm="1">
        <f t="array" ref="BF71">IF(AND(AJ$62&lt;&gt;"", I71&lt;&gt;0), "'"&amp;BF$4&amp;ROW()&amp;"'"&amp;IF(SUMPRODUCT(--(BG71:$BM71&lt;&gt;""))&lt;&gt;0, ", ", ""), "")</f>
        <v/>
      </c>
      <c r="BG71" s="6" t="str" cm="1">
        <f t="array" ref="BG71">IF(AND(AK$62&lt;&gt;"", J71&lt;&gt;0), "'"&amp;BG$4&amp;ROW()&amp;"'"&amp;IF(SUMPRODUCT(--(BH71:$BM71&lt;&gt;""))&lt;&gt;0, ", ", ""), "")</f>
        <v/>
      </c>
      <c r="BH71" s="6" t="str" cm="1">
        <f t="array" ref="BH71">IF(AND(AL$62&lt;&gt;"", K71&lt;&gt;0), "'"&amp;BH$4&amp;ROW()&amp;"'"&amp;IF(SUMPRODUCT(--(BI71:$BM71&lt;&gt;""))&lt;&gt;0, ", ", ""), "")</f>
        <v/>
      </c>
      <c r="BI71" s="6" t="str" cm="1">
        <f t="array" ref="BI71">IF(AND(AM$62&lt;&gt;"", L71&lt;&gt;0), "'"&amp;BI$4&amp;ROW()&amp;"'"&amp;IF(SUMPRODUCT(--(BJ71:$BM71&lt;&gt;""))&lt;&gt;0, ", ", ""), "")</f>
        <v/>
      </c>
      <c r="BJ71" s="6" t="str" cm="1">
        <f t="array" ref="BJ71">IF(AND(AN$62&lt;&gt;"", M71&lt;&gt;0), "'"&amp;BJ$4&amp;ROW()&amp;"'"&amp;IF(SUMPRODUCT(--(BK71:$BM71&lt;&gt;""))&lt;&gt;0, ", ", ""), "")</f>
        <v/>
      </c>
      <c r="BK71" s="6" t="str" cm="1">
        <f t="array" ref="BK71">IF(AND(AO$62&lt;&gt;"", N71&lt;&gt;0), "'"&amp;BK$4&amp;ROW()&amp;"'"&amp;IF(SUMPRODUCT(--(BL71:$BM71&lt;&gt;""))&lt;&gt;0, ", ", ""), "")</f>
        <v/>
      </c>
      <c r="BL71" s="6" t="str" cm="1">
        <f t="array" ref="BL71">IF(AND(AP$62&lt;&gt;"", O71&lt;&gt;0), "'"&amp;BL$4&amp;ROW()&amp;"'"&amp;IF(SUMPRODUCT(--(BM71:$BM71&lt;&gt;""))&lt;&gt;0, ", ", ""), "")</f>
        <v/>
      </c>
      <c r="BM71" s="6" t="str" cm="1">
        <f t="array" ref="BM71">IF(AND(AQ$62&lt;&gt;"", P71&lt;&gt;0), "'"&amp;BM$4&amp;ROW()&amp;"'"&amp;IF(SUMPRODUCT(--($BM71:BN71&lt;&gt;""))&lt;&gt;0, ", ", ""), "")</f>
        <v/>
      </c>
      <c r="BN71" s="155" cm="1">
        <f t="array" ref="BN71">SUMPRODUCT(--(BE71:BM71&lt;&gt;""))</f>
        <v>0</v>
      </c>
      <c r="BO71" s="156" t="str">
        <f t="shared" si="131"/>
        <v/>
      </c>
      <c r="BP71" s="123" t="str">
        <f t="shared" si="132"/>
        <v/>
      </c>
      <c r="BQ71" s="6" t="str">
        <f t="shared" si="133"/>
        <v/>
      </c>
      <c r="BR71" s="6" t="str">
        <f t="shared" si="134"/>
        <v/>
      </c>
      <c r="BS71" s="6" t="str">
        <f t="shared" si="135"/>
        <v/>
      </c>
      <c r="BT71" s="6" t="str">
        <f t="shared" si="136"/>
        <v/>
      </c>
      <c r="BU71" s="6" t="str">
        <f t="shared" si="137"/>
        <v/>
      </c>
      <c r="BV71" s="6" t="str">
        <f t="shared" si="138"/>
        <v/>
      </c>
      <c r="BW71" s="6" t="str">
        <f t="shared" si="139"/>
        <v/>
      </c>
      <c r="BX71" s="6" t="str">
        <f t="shared" si="140"/>
        <v/>
      </c>
      <c r="BY71" s="6" t="str">
        <f t="shared" si="141"/>
        <v/>
      </c>
      <c r="BZ71" s="6" t="str">
        <f t="shared" si="142"/>
        <v/>
      </c>
      <c r="CA71" s="6" t="str">
        <f t="shared" si="143"/>
        <v/>
      </c>
      <c r="CB71" s="123" t="str">
        <f t="shared" si="145"/>
        <v/>
      </c>
      <c r="CC71" s="6" t="str">
        <f t="shared" si="146"/>
        <v/>
      </c>
      <c r="CD71" s="60" t="str">
        <f t="shared" si="147"/>
        <v/>
      </c>
    </row>
    <row r="72" spans="1:82" ht="14.4" customHeight="1" x14ac:dyDescent="0.3">
      <c r="A72" s="110" t="str">
        <f t="shared" si="144"/>
        <v/>
      </c>
      <c r="B72" s="100"/>
      <c r="C72" s="70"/>
      <c r="D72" s="27" t="s">
        <v>86</v>
      </c>
      <c r="E72" s="27"/>
      <c r="F72" s="97"/>
      <c r="G72" s="78">
        <f t="shared" si="116"/>
        <v>0</v>
      </c>
      <c r="H72" s="97"/>
      <c r="I72" s="97"/>
      <c r="J72" s="97"/>
      <c r="K72" s="97"/>
      <c r="L72" s="97"/>
      <c r="M72" s="97"/>
      <c r="N72" s="97"/>
      <c r="O72" s="97"/>
      <c r="P72" s="97"/>
      <c r="Q72" s="6"/>
      <c r="R72" s="122"/>
      <c r="S72" s="6"/>
      <c r="T72" s="123"/>
      <c r="U72" s="6" t="s">
        <v>650</v>
      </c>
      <c r="V72" s="6"/>
      <c r="W72" s="6" t="s">
        <v>698</v>
      </c>
      <c r="X72" s="6" t="s">
        <v>698</v>
      </c>
      <c r="Y72" s="6" t="s">
        <v>698</v>
      </c>
      <c r="Z72" s="6" t="s">
        <v>698</v>
      </c>
      <c r="AA72" s="6" t="s">
        <v>698</v>
      </c>
      <c r="AB72" s="6" t="s">
        <v>698</v>
      </c>
      <c r="AC72" s="6" t="s">
        <v>698</v>
      </c>
      <c r="AD72" s="6" t="s">
        <v>698</v>
      </c>
      <c r="AE72" s="6" t="s">
        <v>698</v>
      </c>
      <c r="AF72" s="123"/>
      <c r="AG72" s="6">
        <f t="shared" si="121"/>
        <v>-1</v>
      </c>
      <c r="AH72" s="6"/>
      <c r="AI72" s="6">
        <f t="shared" si="122"/>
        <v>-1</v>
      </c>
      <c r="AJ72" s="6">
        <f t="shared" si="123"/>
        <v>-1</v>
      </c>
      <c r="AK72" s="6">
        <f t="shared" si="124"/>
        <v>-1</v>
      </c>
      <c r="AL72" s="6">
        <f t="shared" si="125"/>
        <v>-1</v>
      </c>
      <c r="AM72" s="6">
        <f t="shared" si="126"/>
        <v>-1</v>
      </c>
      <c r="AN72" s="6">
        <f t="shared" si="127"/>
        <v>-1</v>
      </c>
      <c r="AO72" s="6">
        <f t="shared" si="128"/>
        <v>-1</v>
      </c>
      <c r="AP72" s="6">
        <f t="shared" si="129"/>
        <v>-1</v>
      </c>
      <c r="AQ72" s="129">
        <f t="shared" si="130"/>
        <v>-1</v>
      </c>
      <c r="AR72" s="123"/>
      <c r="AS72" s="6" t="str">
        <f t="shared" si="118"/>
        <v/>
      </c>
      <c r="AT72" s="6" t="str">
        <f t="shared" si="119"/>
        <v/>
      </c>
      <c r="AU72" s="6" t="str">
        <f t="shared" si="120"/>
        <v/>
      </c>
      <c r="AV72" s="6" t="str">
        <f t="shared" si="120"/>
        <v/>
      </c>
      <c r="AW72" s="6" t="str">
        <f t="shared" si="120"/>
        <v/>
      </c>
      <c r="AX72" s="6" t="str">
        <f t="shared" si="120"/>
        <v/>
      </c>
      <c r="AY72" s="6" t="str">
        <f t="shared" si="120"/>
        <v/>
      </c>
      <c r="AZ72" s="6" t="str">
        <f t="shared" si="120"/>
        <v/>
      </c>
      <c r="BA72" s="6" t="str">
        <f t="shared" si="120"/>
        <v/>
      </c>
      <c r="BB72" s="6" t="str">
        <f t="shared" si="120"/>
        <v/>
      </c>
      <c r="BC72" s="6" t="str">
        <f t="shared" si="120"/>
        <v/>
      </c>
      <c r="BD72" s="156"/>
      <c r="BE72" s="123" t="str" cm="1">
        <f t="array" ref="BE72">IF(AND(AI$62&lt;&gt;"", H72&lt;&gt;0), "'"&amp;BE$4&amp;ROW()&amp;"'"&amp;IF(SUMPRODUCT(--(BF72:$BM72&lt;&gt;""))&lt;&gt;0, ", ", ""), "")</f>
        <v/>
      </c>
      <c r="BF72" s="6" t="str" cm="1">
        <f t="array" ref="BF72">IF(AND(AJ$62&lt;&gt;"", I72&lt;&gt;0), "'"&amp;BF$4&amp;ROW()&amp;"'"&amp;IF(SUMPRODUCT(--(BG72:$BM72&lt;&gt;""))&lt;&gt;0, ", ", ""), "")</f>
        <v/>
      </c>
      <c r="BG72" s="6" t="str" cm="1">
        <f t="array" ref="BG72">IF(AND(AK$62&lt;&gt;"", J72&lt;&gt;0), "'"&amp;BG$4&amp;ROW()&amp;"'"&amp;IF(SUMPRODUCT(--(BH72:$BM72&lt;&gt;""))&lt;&gt;0, ", ", ""), "")</f>
        <v/>
      </c>
      <c r="BH72" s="6" t="str" cm="1">
        <f t="array" ref="BH72">IF(AND(AL$62&lt;&gt;"", K72&lt;&gt;0), "'"&amp;BH$4&amp;ROW()&amp;"'"&amp;IF(SUMPRODUCT(--(BI72:$BM72&lt;&gt;""))&lt;&gt;0, ", ", ""), "")</f>
        <v/>
      </c>
      <c r="BI72" s="6" t="str" cm="1">
        <f t="array" ref="BI72">IF(AND(AM$62&lt;&gt;"", L72&lt;&gt;0), "'"&amp;BI$4&amp;ROW()&amp;"'"&amp;IF(SUMPRODUCT(--(BJ72:$BM72&lt;&gt;""))&lt;&gt;0, ", ", ""), "")</f>
        <v/>
      </c>
      <c r="BJ72" s="6" t="str" cm="1">
        <f t="array" ref="BJ72">IF(AND(AN$62&lt;&gt;"", M72&lt;&gt;0), "'"&amp;BJ$4&amp;ROW()&amp;"'"&amp;IF(SUMPRODUCT(--(BK72:$BM72&lt;&gt;""))&lt;&gt;0, ", ", ""), "")</f>
        <v/>
      </c>
      <c r="BK72" s="6" t="str" cm="1">
        <f t="array" ref="BK72">IF(AND(AO$62&lt;&gt;"", N72&lt;&gt;0), "'"&amp;BK$4&amp;ROW()&amp;"'"&amp;IF(SUMPRODUCT(--(BL72:$BM72&lt;&gt;""))&lt;&gt;0, ", ", ""), "")</f>
        <v/>
      </c>
      <c r="BL72" s="6" t="str" cm="1">
        <f t="array" ref="BL72">IF(AND(AP$62&lt;&gt;"", O72&lt;&gt;0), "'"&amp;BL$4&amp;ROW()&amp;"'"&amp;IF(SUMPRODUCT(--(BM72:$BM72&lt;&gt;""))&lt;&gt;0, ", ", ""), "")</f>
        <v/>
      </c>
      <c r="BM72" s="6" t="str" cm="1">
        <f t="array" ref="BM72">IF(AND(AQ$62&lt;&gt;"", P72&lt;&gt;0), "'"&amp;BM$4&amp;ROW()&amp;"'"&amp;IF(SUMPRODUCT(--($BM72:BN72&lt;&gt;""))&lt;&gt;0, ", ", ""), "")</f>
        <v/>
      </c>
      <c r="BN72" s="155" cm="1">
        <f t="array" ref="BN72">SUMPRODUCT(--(BE72:BM72&lt;&gt;""))</f>
        <v>0</v>
      </c>
      <c r="BO72" s="156" t="str">
        <f t="shared" si="131"/>
        <v/>
      </c>
      <c r="BP72" s="123" t="str">
        <f t="shared" si="132"/>
        <v/>
      </c>
      <c r="BQ72" s="6" t="str">
        <f t="shared" si="133"/>
        <v/>
      </c>
      <c r="BR72" s="6" t="str">
        <f t="shared" si="134"/>
        <v/>
      </c>
      <c r="BS72" s="6" t="str">
        <f t="shared" si="135"/>
        <v/>
      </c>
      <c r="BT72" s="6" t="str">
        <f t="shared" si="136"/>
        <v/>
      </c>
      <c r="BU72" s="6" t="str">
        <f t="shared" si="137"/>
        <v/>
      </c>
      <c r="BV72" s="6" t="str">
        <f t="shared" si="138"/>
        <v/>
      </c>
      <c r="BW72" s="6" t="str">
        <f t="shared" si="139"/>
        <v/>
      </c>
      <c r="BX72" s="6" t="str">
        <f t="shared" si="140"/>
        <v/>
      </c>
      <c r="BY72" s="6" t="str">
        <f t="shared" si="141"/>
        <v/>
      </c>
      <c r="BZ72" s="6" t="str">
        <f t="shared" si="142"/>
        <v/>
      </c>
      <c r="CA72" s="6" t="str">
        <f t="shared" si="143"/>
        <v/>
      </c>
      <c r="CB72" s="123" t="str">
        <f t="shared" si="145"/>
        <v/>
      </c>
      <c r="CC72" s="6" t="str">
        <f t="shared" si="146"/>
        <v/>
      </c>
      <c r="CD72" s="60" t="str">
        <f t="shared" si="147"/>
        <v/>
      </c>
    </row>
    <row r="73" spans="1:82" ht="24" customHeight="1" x14ac:dyDescent="0.3">
      <c r="A73" s="110" t="str">
        <f t="shared" si="144"/>
        <v/>
      </c>
      <c r="B73" s="100"/>
      <c r="C73" s="70"/>
      <c r="D73" s="27"/>
      <c r="E73" s="27"/>
      <c r="F73" s="78"/>
      <c r="G73" s="78"/>
      <c r="H73" s="78"/>
      <c r="I73" s="78"/>
      <c r="J73" s="78"/>
      <c r="K73" s="78"/>
      <c r="L73" s="78"/>
      <c r="M73" s="78"/>
      <c r="N73" s="78"/>
      <c r="O73" s="78"/>
      <c r="P73" s="78"/>
      <c r="Q73" s="6"/>
      <c r="R73" s="122"/>
      <c r="S73" s="6"/>
      <c r="T73" s="123"/>
      <c r="U73" s="6"/>
      <c r="V73" s="6"/>
      <c r="W73" s="6"/>
      <c r="X73" s="6"/>
      <c r="Y73" s="6"/>
      <c r="Z73" s="6"/>
      <c r="AA73" s="6"/>
      <c r="AB73" s="6"/>
      <c r="AC73" s="6"/>
      <c r="AD73" s="6"/>
      <c r="AE73" s="6"/>
      <c r="AF73" s="123"/>
      <c r="AG73" s="6"/>
      <c r="AH73" s="6"/>
      <c r="AI73" s="6"/>
      <c r="AJ73" s="6"/>
      <c r="AK73" s="6"/>
      <c r="AL73" s="6"/>
      <c r="AM73" s="6"/>
      <c r="AN73" s="6"/>
      <c r="AO73" s="6"/>
      <c r="AP73" s="6"/>
      <c r="AQ73" s="129"/>
      <c r="AR73" s="123"/>
      <c r="AS73" s="6"/>
      <c r="AT73" s="6"/>
      <c r="AU73" s="6"/>
      <c r="AV73" s="6"/>
      <c r="AW73" s="6"/>
      <c r="AX73" s="6"/>
      <c r="AY73" s="6"/>
      <c r="AZ73" s="6"/>
      <c r="BA73" s="6"/>
      <c r="BB73" s="6"/>
      <c r="BC73" s="6"/>
      <c r="BD73" s="156"/>
      <c r="BE73" s="123"/>
      <c r="BF73" s="6"/>
      <c r="BG73" s="6"/>
      <c r="BH73" s="6"/>
      <c r="BI73" s="6"/>
      <c r="BJ73" s="6"/>
      <c r="BK73" s="6"/>
      <c r="BL73" s="6"/>
      <c r="BM73" s="6"/>
      <c r="BN73" s="155"/>
      <c r="BO73" s="156"/>
      <c r="BP73" s="123" t="str">
        <f t="shared" si="132"/>
        <v/>
      </c>
      <c r="BQ73" s="6" t="str">
        <f t="shared" si="133"/>
        <v/>
      </c>
      <c r="BR73" s="6" t="str">
        <f t="shared" si="134"/>
        <v/>
      </c>
      <c r="BS73" s="6" t="str">
        <f t="shared" si="135"/>
        <v/>
      </c>
      <c r="BT73" s="6" t="str">
        <f t="shared" si="136"/>
        <v/>
      </c>
      <c r="BU73" s="6" t="str">
        <f t="shared" si="137"/>
        <v/>
      </c>
      <c r="BV73" s="6" t="str">
        <f t="shared" si="138"/>
        <v/>
      </c>
      <c r="BW73" s="6" t="str">
        <f t="shared" si="139"/>
        <v/>
      </c>
      <c r="BX73" s="6" t="str">
        <f t="shared" si="140"/>
        <v/>
      </c>
      <c r="BY73" s="6" t="str">
        <f t="shared" si="141"/>
        <v/>
      </c>
      <c r="BZ73" s="6" t="str">
        <f t="shared" si="142"/>
        <v/>
      </c>
      <c r="CA73" s="6" t="str">
        <f t="shared" si="143"/>
        <v/>
      </c>
      <c r="CB73" s="123" t="str">
        <f t="shared" si="145"/>
        <v/>
      </c>
      <c r="CC73" s="6" t="str">
        <f t="shared" si="146"/>
        <v/>
      </c>
      <c r="CD73" s="60" t="str">
        <f t="shared" si="147"/>
        <v/>
      </c>
    </row>
    <row r="74" spans="1:82" ht="14.4" customHeight="1" x14ac:dyDescent="0.3">
      <c r="A74" s="110" t="str">
        <f t="shared" si="144"/>
        <v>✘</v>
      </c>
      <c r="B74" s="100" t="s">
        <v>88</v>
      </c>
      <c r="C74" s="70"/>
      <c r="D74" s="27"/>
      <c r="E74" s="27"/>
      <c r="F74" s="78"/>
      <c r="G74" s="78"/>
      <c r="H74" s="78"/>
      <c r="I74" s="78"/>
      <c r="J74" s="78"/>
      <c r="K74" s="78"/>
      <c r="L74" s="78"/>
      <c r="M74" s="78"/>
      <c r="N74" s="78"/>
      <c r="O74" s="78"/>
      <c r="P74" s="78"/>
      <c r="Q74" s="6"/>
      <c r="R74" s="122"/>
      <c r="S74" s="6"/>
      <c r="T74" s="123"/>
      <c r="U74" s="6"/>
      <c r="V74" s="6"/>
      <c r="W74" s="6"/>
      <c r="X74" s="6"/>
      <c r="Y74" s="6"/>
      <c r="Z74" s="6"/>
      <c r="AA74" s="6"/>
      <c r="AB74" s="6"/>
      <c r="AC74" s="6"/>
      <c r="AD74" s="6"/>
      <c r="AE74" s="6"/>
      <c r="AF74" s="123"/>
      <c r="AG74" s="6"/>
      <c r="AH74" s="6"/>
      <c r="AI74" s="6" t="s">
        <v>762</v>
      </c>
      <c r="AJ74" s="6"/>
      <c r="AK74" s="6" t="s">
        <v>762</v>
      </c>
      <c r="AL74" s="6" t="s">
        <v>762</v>
      </c>
      <c r="AM74" s="6" t="s">
        <v>762</v>
      </c>
      <c r="AN74" s="6" t="s">
        <v>762</v>
      </c>
      <c r="AO74" s="6" t="s">
        <v>762</v>
      </c>
      <c r="AP74" s="6" t="s">
        <v>762</v>
      </c>
      <c r="AQ74" s="129" t="s">
        <v>762</v>
      </c>
      <c r="AR74" s="123"/>
      <c r="AS74" s="6"/>
      <c r="AT74" s="6"/>
      <c r="AU74" s="6"/>
      <c r="AV74" s="6"/>
      <c r="AW74" s="6"/>
      <c r="AX74" s="6"/>
      <c r="AY74" s="6"/>
      <c r="AZ74" s="6"/>
      <c r="BA74" s="6"/>
      <c r="BB74" s="6"/>
      <c r="BC74" s="6"/>
      <c r="BD74" s="156" t="str">
        <f>IF(SUMIF(AF76:AQ84, 1)&lt;&gt;0, "| Vul de tabel in.  ", "")</f>
        <v xml:space="preserve">| Vul de tabel in.  </v>
      </c>
      <c r="BE74" s="123"/>
      <c r="BF74" s="6"/>
      <c r="BG74" s="6"/>
      <c r="BH74" s="6"/>
      <c r="BI74" s="6"/>
      <c r="BJ74" s="6"/>
      <c r="BK74" s="6"/>
      <c r="BL74" s="6"/>
      <c r="BM74" s="6"/>
      <c r="BN74" s="155"/>
      <c r="BO74" s="156"/>
      <c r="BP74" s="123" t="str">
        <f t="shared" si="132"/>
        <v/>
      </c>
      <c r="BQ74" s="6" t="str">
        <f t="shared" si="133"/>
        <v/>
      </c>
      <c r="BR74" s="6" t="str">
        <f t="shared" si="134"/>
        <v/>
      </c>
      <c r="BS74" s="6" t="str">
        <f t="shared" si="135"/>
        <v/>
      </c>
      <c r="BT74" s="6" t="str">
        <f t="shared" si="136"/>
        <v/>
      </c>
      <c r="BU74" s="6" t="str">
        <f t="shared" si="137"/>
        <v/>
      </c>
      <c r="BV74" s="6" t="str">
        <f t="shared" si="138"/>
        <v/>
      </c>
      <c r="BW74" s="6" t="str">
        <f t="shared" si="139"/>
        <v/>
      </c>
      <c r="BX74" s="6" t="str">
        <f t="shared" si="140"/>
        <v/>
      </c>
      <c r="BY74" s="6" t="str">
        <f t="shared" si="141"/>
        <v/>
      </c>
      <c r="BZ74" s="6" t="str">
        <f t="shared" si="142"/>
        <v/>
      </c>
      <c r="CA74" s="6" t="str">
        <f t="shared" si="143"/>
        <v/>
      </c>
      <c r="CB74" s="123" t="str">
        <f t="shared" si="145"/>
        <v xml:space="preserve">| Vul de tabel in.  </v>
      </c>
      <c r="CC74" s="6" t="str">
        <f t="shared" si="146"/>
        <v/>
      </c>
      <c r="CD74" s="60" t="str">
        <f t="shared" si="147"/>
        <v xml:space="preserve">| Vul de tabel in.  </v>
      </c>
    </row>
    <row r="75" spans="1:82" ht="7.35" customHeight="1" x14ac:dyDescent="0.3">
      <c r="A75" s="110" t="str">
        <f t="shared" si="144"/>
        <v/>
      </c>
      <c r="B75" s="100"/>
      <c r="C75" s="70"/>
      <c r="D75" s="27"/>
      <c r="E75" s="27"/>
      <c r="F75" s="78"/>
      <c r="G75" s="78"/>
      <c r="H75" s="78"/>
      <c r="I75" s="78"/>
      <c r="J75" s="78"/>
      <c r="K75" s="78"/>
      <c r="L75" s="78"/>
      <c r="M75" s="78"/>
      <c r="N75" s="78"/>
      <c r="O75" s="78"/>
      <c r="P75" s="78"/>
      <c r="Q75" s="6"/>
      <c r="R75" s="122"/>
      <c r="S75" s="6"/>
      <c r="T75" s="123"/>
      <c r="U75" s="6"/>
      <c r="V75" s="6"/>
      <c r="W75" s="6"/>
      <c r="X75" s="6"/>
      <c r="Y75" s="6"/>
      <c r="Z75" s="6"/>
      <c r="AA75" s="6"/>
      <c r="AB75" s="6"/>
      <c r="AC75" s="6"/>
      <c r="AD75" s="6"/>
      <c r="AE75" s="6"/>
      <c r="AF75" s="123"/>
      <c r="AG75" s="6"/>
      <c r="AH75" s="6"/>
      <c r="AI75" s="6"/>
      <c r="AJ75" s="6"/>
      <c r="AK75" s="6"/>
      <c r="AL75" s="6"/>
      <c r="AM75" s="6"/>
      <c r="AN75" s="6"/>
      <c r="AO75" s="6"/>
      <c r="AP75" s="6"/>
      <c r="AQ75" s="129"/>
      <c r="AR75" s="123"/>
      <c r="AS75" s="6"/>
      <c r="AT75" s="6"/>
      <c r="AU75" s="6"/>
      <c r="AV75" s="6"/>
      <c r="AW75" s="6"/>
      <c r="AX75" s="6"/>
      <c r="AY75" s="6"/>
      <c r="AZ75" s="6"/>
      <c r="BA75" s="6"/>
      <c r="BB75" s="6"/>
      <c r="BC75" s="6"/>
      <c r="BD75" s="156"/>
      <c r="BE75" s="123"/>
      <c r="BF75" s="6"/>
      <c r="BG75" s="6"/>
      <c r="BH75" s="6"/>
      <c r="BI75" s="6"/>
      <c r="BJ75" s="6"/>
      <c r="BK75" s="6"/>
      <c r="BL75" s="6"/>
      <c r="BM75" s="6"/>
      <c r="BN75" s="155"/>
      <c r="BO75" s="156"/>
      <c r="BP75" s="123" t="str">
        <f t="shared" si="132"/>
        <v/>
      </c>
      <c r="BQ75" s="6" t="str">
        <f t="shared" si="133"/>
        <v/>
      </c>
      <c r="BR75" s="6" t="str">
        <f t="shared" si="134"/>
        <v/>
      </c>
      <c r="BS75" s="6" t="str">
        <f t="shared" si="135"/>
        <v/>
      </c>
      <c r="BT75" s="6" t="str">
        <f t="shared" si="136"/>
        <v/>
      </c>
      <c r="BU75" s="6" t="str">
        <f t="shared" si="137"/>
        <v/>
      </c>
      <c r="BV75" s="6" t="str">
        <f t="shared" si="138"/>
        <v/>
      </c>
      <c r="BW75" s="6" t="str">
        <f t="shared" si="139"/>
        <v/>
      </c>
      <c r="BX75" s="6" t="str">
        <f t="shared" si="140"/>
        <v/>
      </c>
      <c r="BY75" s="6" t="str">
        <f t="shared" si="141"/>
        <v/>
      </c>
      <c r="BZ75" s="6" t="str">
        <f t="shared" si="142"/>
        <v/>
      </c>
      <c r="CA75" s="6" t="str">
        <f t="shared" si="143"/>
        <v/>
      </c>
      <c r="CB75" s="123" t="str">
        <f t="shared" si="145"/>
        <v/>
      </c>
      <c r="CC75" s="6" t="str">
        <f t="shared" si="146"/>
        <v/>
      </c>
      <c r="CD75" s="60" t="str">
        <f t="shared" si="147"/>
        <v/>
      </c>
    </row>
    <row r="76" spans="1:82" ht="18" customHeight="1" x14ac:dyDescent="0.3">
      <c r="A76" s="110" t="str">
        <f t="shared" si="144"/>
        <v/>
      </c>
      <c r="B76" s="100"/>
      <c r="C76" s="70" t="s">
        <v>617</v>
      </c>
      <c r="D76" s="27"/>
      <c r="E76" s="97"/>
      <c r="F76" s="157">
        <f t="shared" ref="F76:G76" si="148">SUM(F77:F84)</f>
        <v>0</v>
      </c>
      <c r="G76" s="157">
        <f t="shared" si="148"/>
        <v>0</v>
      </c>
      <c r="H76" s="78">
        <f>SUM(H77:H84)</f>
        <v>0</v>
      </c>
      <c r="I76" s="78">
        <f t="shared" ref="I76:P76" si="149">SUM(I77:I84)</f>
        <v>0</v>
      </c>
      <c r="J76" s="78">
        <f t="shared" si="149"/>
        <v>0</v>
      </c>
      <c r="K76" s="78">
        <f t="shared" si="149"/>
        <v>0</v>
      </c>
      <c r="L76" s="78">
        <f t="shared" si="149"/>
        <v>0</v>
      </c>
      <c r="M76" s="78">
        <f t="shared" si="149"/>
        <v>0</v>
      </c>
      <c r="N76" s="78">
        <f t="shared" si="149"/>
        <v>0</v>
      </c>
      <c r="O76" s="78">
        <f t="shared" si="149"/>
        <v>0</v>
      </c>
      <c r="P76" s="78">
        <f t="shared" si="149"/>
        <v>0</v>
      </c>
      <c r="Q76" s="6"/>
      <c r="R76" s="122"/>
      <c r="S76" s="6"/>
      <c r="T76" s="123" t="s">
        <v>650</v>
      </c>
      <c r="U76" s="6"/>
      <c r="V76" s="6"/>
      <c r="W76" s="6"/>
      <c r="X76" s="6"/>
      <c r="Y76" s="6"/>
      <c r="Z76" s="6"/>
      <c r="AA76" s="6"/>
      <c r="AB76" s="6"/>
      <c r="AC76" s="6"/>
      <c r="AD76" s="6"/>
      <c r="AE76" s="6"/>
      <c r="AF76" s="123">
        <f>IF(E76&lt;&gt;"", 0, 1)</f>
        <v>1</v>
      </c>
      <c r="AG76" s="6"/>
      <c r="AH76" s="6"/>
      <c r="AI76" s="6"/>
      <c r="AJ76" s="6"/>
      <c r="AK76" s="6"/>
      <c r="AL76" s="6"/>
      <c r="AM76" s="6"/>
      <c r="AN76" s="6"/>
      <c r="AO76" s="6"/>
      <c r="AP76" s="6"/>
      <c r="AQ76" s="129"/>
      <c r="AR76" s="123" t="str">
        <f>IF(E76&lt;&gt;"", IF(ISTEXT(E76), IFERROR(IF(SEARCH(".", E76)&lt;&gt;0, "| Veld '"&amp;AR$4&amp;ROW()&amp;"': "&amp;Fout_punt), "| Veld '"&amp;AR$4&amp;ROW()&amp;"': "&amp;Fout_geen_getal),
IF(E76&lt;0, "| Veld '"&amp;AR$4&amp;ROW()&amp;"': Dit getal mag niet negatief zijn.  ",
IF((E76-ROUND(E76, 0))&lt;&gt;0, "| Veld '"&amp;AR$4&amp;ROW()&amp;"': Dit getal moet geheel zijn.  ", ""))), "")</f>
        <v/>
      </c>
      <c r="AS76" s="6" t="str">
        <f>IF(SUM($F77:$F84)&lt;&gt;$F76, "| Veld '"&amp;AS$4&amp;ROW()&amp;"': Het veld moet een som zijn van velden '"&amp;$AS$4&amp;ROW()&amp;"' tot '"&amp;$AS$4&amp;ROW()&amp;"'.  ", "")</f>
        <v/>
      </c>
      <c r="AT76" s="6" t="str">
        <f>IF(SUM($H77:$P84)&lt;&gt;$G76, "| Veld '"&amp;AT$4&amp;ROW()&amp;"': Het veld moet een som zijn van velden '"&amp;$AT$4&amp;ROW($H77)&amp;"' tot '"&amp;$BC$4&amp;ROW($P84)&amp;"'.  ",
IF(AND(SUM($G76)&lt;$E76, SUMIF($AI77:$AQ84, 1)=0), "| Veld '"&amp;AT$4&amp;ROW()&amp;"': Het aantal begunstigden mag niet kleiner zijn dan het aantal unieke medewerkers in veld '"&amp;$AR$4&amp;ROW()&amp;"'.  ", ""))</f>
        <v/>
      </c>
      <c r="AU76" s="6" t="str">
        <f t="shared" ref="AU76:BC76" si="150">IF(SUM(H$17:H$24)&lt;&gt;H$16, "| Veld '"&amp;AU$4&amp;ROW()&amp;"': Het veld moet een som zijn van velden '"&amp;AU$4&amp;ROW($H77)&amp;"' tot '"&amp;AU$4&amp;ROW($H84)&amp;"'.  ", "")</f>
        <v/>
      </c>
      <c r="AV76" s="6" t="str">
        <f t="shared" si="150"/>
        <v/>
      </c>
      <c r="AW76" s="6" t="str">
        <f t="shared" si="150"/>
        <v/>
      </c>
      <c r="AX76" s="6" t="str">
        <f t="shared" si="150"/>
        <v/>
      </c>
      <c r="AY76" s="6" t="str">
        <f t="shared" si="150"/>
        <v/>
      </c>
      <c r="AZ76" s="6" t="str">
        <f t="shared" si="150"/>
        <v/>
      </c>
      <c r="BA76" s="6" t="str">
        <f t="shared" si="150"/>
        <v/>
      </c>
      <c r="BB76" s="6" t="str">
        <f t="shared" si="150"/>
        <v/>
      </c>
      <c r="BC76" s="6" t="str">
        <f t="shared" si="150"/>
        <v/>
      </c>
      <c r="BD76" s="156"/>
      <c r="BE76" s="123"/>
      <c r="BF76" s="6"/>
      <c r="BG76" s="6"/>
      <c r="BH76" s="6"/>
      <c r="BI76" s="6"/>
      <c r="BJ76" s="6"/>
      <c r="BK76" s="6"/>
      <c r="BL76" s="6"/>
      <c r="BM76" s="6"/>
      <c r="BN76" s="155"/>
      <c r="BO76" s="156"/>
      <c r="BP76" s="123" t="str">
        <f t="shared" si="132"/>
        <v/>
      </c>
      <c r="BQ76" s="6" t="str">
        <f t="shared" si="133"/>
        <v/>
      </c>
      <c r="BR76" s="6" t="str">
        <f t="shared" si="134"/>
        <v/>
      </c>
      <c r="BS76" s="6" t="str">
        <f t="shared" si="135"/>
        <v/>
      </c>
      <c r="BT76" s="6" t="str">
        <f t="shared" si="136"/>
        <v/>
      </c>
      <c r="BU76" s="6" t="str">
        <f t="shared" si="137"/>
        <v/>
      </c>
      <c r="BV76" s="6" t="str">
        <f t="shared" si="138"/>
        <v/>
      </c>
      <c r="BW76" s="6" t="str">
        <f t="shared" si="139"/>
        <v/>
      </c>
      <c r="BX76" s="6" t="str">
        <f t="shared" si="140"/>
        <v/>
      </c>
      <c r="BY76" s="6" t="str">
        <f t="shared" si="141"/>
        <v/>
      </c>
      <c r="BZ76" s="6" t="str">
        <f t="shared" si="142"/>
        <v/>
      </c>
      <c r="CA76" s="6" t="str">
        <f t="shared" si="143"/>
        <v/>
      </c>
      <c r="CB76" s="123" t="str">
        <f t="shared" si="145"/>
        <v/>
      </c>
      <c r="CC76" s="6" t="str">
        <f t="shared" si="146"/>
        <v/>
      </c>
      <c r="CD76" s="60" t="str">
        <f t="shared" si="147"/>
        <v/>
      </c>
    </row>
    <row r="77" spans="1:82" ht="14.4" customHeight="1" x14ac:dyDescent="0.3">
      <c r="A77" s="110" t="str">
        <f t="shared" si="144"/>
        <v/>
      </c>
      <c r="B77" s="100"/>
      <c r="C77" s="70"/>
      <c r="D77" s="27" t="s">
        <v>79</v>
      </c>
      <c r="E77" s="27"/>
      <c r="F77" s="97"/>
      <c r="G77" s="78">
        <f t="shared" ref="G77:G84" si="151">SUM(H77:P77)</f>
        <v>0</v>
      </c>
      <c r="H77" s="97"/>
      <c r="I77" s="97"/>
      <c r="J77" s="97"/>
      <c r="K77" s="97"/>
      <c r="L77" s="97"/>
      <c r="M77" s="97"/>
      <c r="N77" s="97"/>
      <c r="O77" s="97"/>
      <c r="P77" s="97"/>
      <c r="Q77" s="6"/>
      <c r="R77" s="122"/>
      <c r="S77" s="6"/>
      <c r="T77" s="123"/>
      <c r="U77" s="6" t="s">
        <v>650</v>
      </c>
      <c r="V77" s="6"/>
      <c r="W77" s="6" t="s">
        <v>698</v>
      </c>
      <c r="X77" s="6" t="s">
        <v>698</v>
      </c>
      <c r="Y77" s="6" t="s">
        <v>698</v>
      </c>
      <c r="Z77" s="6" t="s">
        <v>698</v>
      </c>
      <c r="AA77" s="6" t="s">
        <v>698</v>
      </c>
      <c r="AB77" s="6" t="s">
        <v>698</v>
      </c>
      <c r="AC77" s="6" t="s">
        <v>698</v>
      </c>
      <c r="AD77" s="6" t="s">
        <v>698</v>
      </c>
      <c r="AE77" s="6" t="s">
        <v>698</v>
      </c>
      <c r="AF77" s="123"/>
      <c r="AG77" s="6">
        <f>IF(AND($E$76&lt;&gt;"", $E$76&lt;&gt;0), IF(F77&lt;&gt;"", 0, IF($G77&lt;&gt;0, 1, IF(OR($F$76&lt;&gt;0, $G$76&lt;&gt;0), 0, 1))), -1)</f>
        <v>-1</v>
      </c>
      <c r="AH77" s="6"/>
      <c r="AI77" s="6">
        <f>IF(AND($E$76&lt;&gt;"", $E$76&lt;&gt;0), IF(H77&lt;&gt;"", 0, IF(AI$74="", IF($F77&lt;&gt;0, IF($G77&lt;&gt;0, 0, 1), IF(OR($G$76&lt;&gt;0, $F$76&lt;&gt;0), 0, 1)), 0)), -1)</f>
        <v>-1</v>
      </c>
      <c r="AJ77" s="6">
        <f t="shared" ref="AJ77:AQ77" si="152">IF(AND($E$76&lt;&gt;"", $E$76&lt;&gt;0), IF(I77&lt;&gt;"", 0, IF(AJ$74="", IF($F77&lt;&gt;0, IF($G77&lt;&gt;0, 0, 1), IF(OR($G$76&lt;&gt;0, $F$76&lt;&gt;0), 0, 1)), 0)), -1)</f>
        <v>-1</v>
      </c>
      <c r="AK77" s="6">
        <f t="shared" si="152"/>
        <v>-1</v>
      </c>
      <c r="AL77" s="6">
        <f t="shared" si="152"/>
        <v>-1</v>
      </c>
      <c r="AM77" s="6">
        <f t="shared" si="152"/>
        <v>-1</v>
      </c>
      <c r="AN77" s="6">
        <f t="shared" si="152"/>
        <v>-1</v>
      </c>
      <c r="AO77" s="6">
        <f t="shared" si="152"/>
        <v>-1</v>
      </c>
      <c r="AP77" s="6">
        <f t="shared" si="152"/>
        <v>-1</v>
      </c>
      <c r="AQ77" s="129">
        <f t="shared" si="152"/>
        <v>-1</v>
      </c>
      <c r="AR77" s="123"/>
      <c r="AS77" s="6" t="str">
        <f t="shared" ref="AS77:AS84" si="153">IF(F77&lt;&gt;"", IF(ISTEXT(F77), IFERROR(IF(SEARCH(".", F77)&lt;&gt;0, "| Veld '"&amp;AS$4&amp;ROW()&amp;"': "&amp;Fout_punt), "| Veld '"&amp;AS$4&amp;ROW()&amp;"': "&amp;Fout_geen_getal),
IF(F77&lt;0, "| Veld '"&amp;AS$4&amp;ROW()&amp;"': Dit getal mag niet negatief zijn.  ", "")), "")</f>
        <v/>
      </c>
      <c r="AT77" s="6" t="str">
        <f t="shared" ref="AT77:AT84" si="154">IF(SUM($H77:$P77)&lt;&gt;$G77, "| Veld '"&amp;AT$4&amp;ROW()&amp;"': Het veld moet een som zijn van velden '"&amp;$AU$4&amp;ROW()&amp;"' tot '"&amp;$BC$4&amp;ROW()&amp;"'.  ", "")</f>
        <v/>
      </c>
      <c r="AU77" s="6" t="str">
        <f t="shared" ref="AU77:BC84" si="155">IF(H77&lt;&gt;"", IF(ISTEXT(H77), IFERROR(IF(SEARCH(".", H77)&lt;&gt;0, "| Veld '"&amp;AU$4&amp;ROW()&amp;"': "&amp;Fout_punt), "| Veld '"&amp;AU$4&amp;ROW()&amp;"': "&amp;Fout_geen_getal),
IF(H77&lt;0, "| Veld '"&amp;AU$4&amp;ROW()&amp;"': Dit getal mag niet negatief zijn.  ",
IF((H77-ROUND(H77, 0))&lt;&gt;0, "| Veld '"&amp;AU$4&amp;ROW()&amp;"': Dit getal moet geheel zijn.  ", ""))), "")</f>
        <v/>
      </c>
      <c r="AV77" s="6" t="str">
        <f t="shared" si="155"/>
        <v/>
      </c>
      <c r="AW77" s="6" t="str">
        <f t="shared" si="155"/>
        <v/>
      </c>
      <c r="AX77" s="6" t="str">
        <f t="shared" si="155"/>
        <v/>
      </c>
      <c r="AY77" s="6" t="str">
        <f t="shared" si="155"/>
        <v/>
      </c>
      <c r="AZ77" s="6" t="str">
        <f t="shared" si="155"/>
        <v/>
      </c>
      <c r="BA77" s="6" t="str">
        <f t="shared" si="155"/>
        <v/>
      </c>
      <c r="BB77" s="6" t="str">
        <f t="shared" si="155"/>
        <v/>
      </c>
      <c r="BC77" s="6" t="str">
        <f t="shared" si="155"/>
        <v/>
      </c>
      <c r="BD77" s="156"/>
      <c r="BE77" s="123" t="str" cm="1">
        <f t="array" ref="BE77">IF(AND(AI$74&lt;&gt;"", H77&lt;&gt;0), "'"&amp;BE$4&amp;ROW()&amp;"'"&amp;IF(SUMPRODUCT(--(BF77:$BM77&lt;&gt;""))&lt;&gt;0, ", ", ""), "")</f>
        <v/>
      </c>
      <c r="BF77" s="6" t="str" cm="1">
        <f t="array" ref="BF77">IF(AND(AJ$74&lt;&gt;"", I77&lt;&gt;0), "'"&amp;BF$4&amp;ROW()&amp;"'"&amp;IF(SUMPRODUCT(--(BG77:$BM77&lt;&gt;""))&lt;&gt;0, ", ", ""), "")</f>
        <v/>
      </c>
      <c r="BG77" s="6" t="str" cm="1">
        <f t="array" ref="BG77">IF(AND(AK$74&lt;&gt;"", J77&lt;&gt;0), "'"&amp;BG$4&amp;ROW()&amp;"'"&amp;IF(SUMPRODUCT(--(BH77:$BM77&lt;&gt;""))&lt;&gt;0, ", ", ""), "")</f>
        <v/>
      </c>
      <c r="BH77" s="6" t="str" cm="1">
        <f t="array" ref="BH77">IF(AND(AL$74&lt;&gt;"", K77&lt;&gt;0), "'"&amp;BH$4&amp;ROW()&amp;"'"&amp;IF(SUMPRODUCT(--(BI77:$BM77&lt;&gt;""))&lt;&gt;0, ", ", ""), "")</f>
        <v/>
      </c>
      <c r="BI77" s="6" t="str" cm="1">
        <f t="array" ref="BI77">IF(AND(AM$74&lt;&gt;"", L77&lt;&gt;0), "'"&amp;BI$4&amp;ROW()&amp;"'"&amp;IF(SUMPRODUCT(--(BJ77:$BM77&lt;&gt;""))&lt;&gt;0, ", ", ""), "")</f>
        <v/>
      </c>
      <c r="BJ77" s="6" t="str" cm="1">
        <f t="array" ref="BJ77">IF(AND(AN$74&lt;&gt;"", M77&lt;&gt;0), "'"&amp;BJ$4&amp;ROW()&amp;"'"&amp;IF(SUMPRODUCT(--(BK77:$BM77&lt;&gt;""))&lt;&gt;0, ", ", ""), "")</f>
        <v/>
      </c>
      <c r="BK77" s="6" t="str" cm="1">
        <f t="array" ref="BK77">IF(AND(AO$74&lt;&gt;"", N77&lt;&gt;0), "'"&amp;BK$4&amp;ROW()&amp;"'"&amp;IF(SUMPRODUCT(--(BL77:$BM77&lt;&gt;""))&lt;&gt;0, ", ", ""), "")</f>
        <v/>
      </c>
      <c r="BL77" s="6" t="str" cm="1">
        <f t="array" ref="BL77">IF(AND(AP$74&lt;&gt;"", O77&lt;&gt;0), "'"&amp;BL$4&amp;ROW()&amp;"'"&amp;IF(SUMPRODUCT(--(BM77:$BM77&lt;&gt;""))&lt;&gt;0, ", ", ""), "")</f>
        <v/>
      </c>
      <c r="BM77" s="6" t="str" cm="1">
        <f t="array" ref="BM77">IF(AND(AQ$74&lt;&gt;"", P77&lt;&gt;0), "'"&amp;BM$4&amp;ROW()&amp;"'"&amp;IF(SUMPRODUCT(--($BM77:BN77&lt;&gt;""))&lt;&gt;0, ", ", ""), "")</f>
        <v/>
      </c>
      <c r="BN77" s="155" cm="1">
        <f t="array" ref="BN77">SUMPRODUCT(--(BE77:BM77&lt;&gt;""))</f>
        <v>0</v>
      </c>
      <c r="BO77" s="156" t="str">
        <f>IF(BN77&lt;&gt;0, IF(BN77&gt;1, "| Velden ", IF(BN77=1, "| Veld ", ""))&amp;_xlfn.CONCAT(BE77:BM77)&amp;": Onverwachte combinatie tussen relatietype en vergoedingswijze. Kijk na of deze correct is.  ", "")</f>
        <v/>
      </c>
      <c r="BP77" s="123" t="str">
        <f t="shared" si="132"/>
        <v/>
      </c>
      <c r="BQ77" s="6" t="str">
        <f t="shared" si="133"/>
        <v/>
      </c>
      <c r="BR77" s="6" t="str">
        <f t="shared" si="134"/>
        <v/>
      </c>
      <c r="BS77" s="6" t="str">
        <f t="shared" si="135"/>
        <v/>
      </c>
      <c r="BT77" s="6" t="str">
        <f t="shared" si="136"/>
        <v/>
      </c>
      <c r="BU77" s="6" t="str">
        <f t="shared" si="137"/>
        <v/>
      </c>
      <c r="BV77" s="6" t="str">
        <f t="shared" si="138"/>
        <v/>
      </c>
      <c r="BW77" s="6" t="str">
        <f t="shared" si="139"/>
        <v/>
      </c>
      <c r="BX77" s="6" t="str">
        <f t="shared" si="140"/>
        <v/>
      </c>
      <c r="BY77" s="6" t="str">
        <f t="shared" si="141"/>
        <v/>
      </c>
      <c r="BZ77" s="6" t="str">
        <f t="shared" si="142"/>
        <v/>
      </c>
      <c r="CA77" s="6" t="str">
        <f t="shared" si="143"/>
        <v/>
      </c>
      <c r="CB77" s="123" t="str">
        <f t="shared" si="145"/>
        <v/>
      </c>
      <c r="CC77" s="6" t="str">
        <f t="shared" si="146"/>
        <v/>
      </c>
      <c r="CD77" s="60" t="str">
        <f t="shared" si="147"/>
        <v/>
      </c>
    </row>
    <row r="78" spans="1:82" ht="14.4" customHeight="1" x14ac:dyDescent="0.3">
      <c r="A78" s="110" t="str">
        <f t="shared" si="144"/>
        <v/>
      </c>
      <c r="B78" s="100"/>
      <c r="C78" s="70"/>
      <c r="D78" s="27" t="s">
        <v>58</v>
      </c>
      <c r="E78" s="27"/>
      <c r="F78" s="97"/>
      <c r="G78" s="78">
        <f t="shared" si="151"/>
        <v>0</v>
      </c>
      <c r="H78" s="97"/>
      <c r="I78" s="97"/>
      <c r="J78" s="97"/>
      <c r="K78" s="97"/>
      <c r="L78" s="97"/>
      <c r="M78" s="97"/>
      <c r="N78" s="97"/>
      <c r="O78" s="97"/>
      <c r="P78" s="97"/>
      <c r="Q78" s="6"/>
      <c r="R78" s="122"/>
      <c r="S78" s="6"/>
      <c r="T78" s="123"/>
      <c r="U78" s="6" t="s">
        <v>650</v>
      </c>
      <c r="V78" s="6"/>
      <c r="W78" s="6" t="s">
        <v>698</v>
      </c>
      <c r="X78" s="6" t="s">
        <v>698</v>
      </c>
      <c r="Y78" s="6" t="s">
        <v>698</v>
      </c>
      <c r="Z78" s="6" t="s">
        <v>698</v>
      </c>
      <c r="AA78" s="6" t="s">
        <v>698</v>
      </c>
      <c r="AB78" s="6" t="s">
        <v>698</v>
      </c>
      <c r="AC78" s="6" t="s">
        <v>698</v>
      </c>
      <c r="AD78" s="6" t="s">
        <v>698</v>
      </c>
      <c r="AE78" s="6" t="s">
        <v>698</v>
      </c>
      <c r="AF78" s="123"/>
      <c r="AG78" s="6">
        <f t="shared" ref="AG78:AG84" si="156">IF(AND($E$76&lt;&gt;"", $E$76&lt;&gt;0), IF(F78&lt;&gt;"", 0, IF($G78&lt;&gt;0, 1, IF(OR($F$76&lt;&gt;0, $G$76&lt;&gt;0), 0, 1))), -1)</f>
        <v>-1</v>
      </c>
      <c r="AH78" s="6"/>
      <c r="AI78" s="6">
        <f t="shared" ref="AI78:AI84" si="157">IF(AND($E$76&lt;&gt;"", $E$76&lt;&gt;0), IF(H78&lt;&gt;"", 0, IF(AI$74="", IF($F78&lt;&gt;0, IF($G78&lt;&gt;0, 0, 1), IF(OR($G$76&lt;&gt;0, $F$76&lt;&gt;0), 0, 1)), 0)), -1)</f>
        <v>-1</v>
      </c>
      <c r="AJ78" s="6">
        <f t="shared" ref="AJ78:AJ84" si="158">IF(AND($E$76&lt;&gt;"", $E$76&lt;&gt;0), IF(I78&lt;&gt;"", 0, IF(AJ$74="", IF($F78&lt;&gt;0, IF($G78&lt;&gt;0, 0, 1), IF(OR($G$76&lt;&gt;0, $F$76&lt;&gt;0), 0, 1)), 0)), -1)</f>
        <v>-1</v>
      </c>
      <c r="AK78" s="6">
        <f t="shared" ref="AK78:AK84" si="159">IF(AND($E$76&lt;&gt;"", $E$76&lt;&gt;0), IF(J78&lt;&gt;"", 0, IF(AK$74="", IF($F78&lt;&gt;0, IF($G78&lt;&gt;0, 0, 1), IF(OR($G$76&lt;&gt;0, $F$76&lt;&gt;0), 0, 1)), 0)), -1)</f>
        <v>-1</v>
      </c>
      <c r="AL78" s="6">
        <f t="shared" ref="AL78:AL84" si="160">IF(AND($E$76&lt;&gt;"", $E$76&lt;&gt;0), IF(K78&lt;&gt;"", 0, IF(AL$74="", IF($F78&lt;&gt;0, IF($G78&lt;&gt;0, 0, 1), IF(OR($G$76&lt;&gt;0, $F$76&lt;&gt;0), 0, 1)), 0)), -1)</f>
        <v>-1</v>
      </c>
      <c r="AM78" s="6">
        <f t="shared" ref="AM78:AM84" si="161">IF(AND($E$76&lt;&gt;"", $E$76&lt;&gt;0), IF(L78&lt;&gt;"", 0, IF(AM$74="", IF($F78&lt;&gt;0, IF($G78&lt;&gt;0, 0, 1), IF(OR($G$76&lt;&gt;0, $F$76&lt;&gt;0), 0, 1)), 0)), -1)</f>
        <v>-1</v>
      </c>
      <c r="AN78" s="6">
        <f t="shared" ref="AN78:AN84" si="162">IF(AND($E$76&lt;&gt;"", $E$76&lt;&gt;0), IF(M78&lt;&gt;"", 0, IF(AN$74="", IF($F78&lt;&gt;0, IF($G78&lt;&gt;0, 0, 1), IF(OR($G$76&lt;&gt;0, $F$76&lt;&gt;0), 0, 1)), 0)), -1)</f>
        <v>-1</v>
      </c>
      <c r="AO78" s="6">
        <f t="shared" ref="AO78:AO84" si="163">IF(AND($E$76&lt;&gt;"", $E$76&lt;&gt;0), IF(N78&lt;&gt;"", 0, IF(AO$74="", IF($F78&lt;&gt;0, IF($G78&lt;&gt;0, 0, 1), IF(OR($G$76&lt;&gt;0, $F$76&lt;&gt;0), 0, 1)), 0)), -1)</f>
        <v>-1</v>
      </c>
      <c r="AP78" s="6">
        <f t="shared" ref="AP78:AP84" si="164">IF(AND($E$76&lt;&gt;"", $E$76&lt;&gt;0), IF(O78&lt;&gt;"", 0, IF(AP$74="", IF($F78&lt;&gt;0, IF($G78&lt;&gt;0, 0, 1), IF(OR($G$76&lt;&gt;0, $F$76&lt;&gt;0), 0, 1)), 0)), -1)</f>
        <v>-1</v>
      </c>
      <c r="AQ78" s="129">
        <f t="shared" ref="AQ78:AQ84" si="165">IF(AND($E$76&lt;&gt;"", $E$76&lt;&gt;0), IF(P78&lt;&gt;"", 0, IF(AQ$74="", IF($F78&lt;&gt;0, IF($G78&lt;&gt;0, 0, 1), IF(OR($G$76&lt;&gt;0, $F$76&lt;&gt;0), 0, 1)), 0)), -1)</f>
        <v>-1</v>
      </c>
      <c r="AR78" s="123"/>
      <c r="AS78" s="6" t="str">
        <f t="shared" si="153"/>
        <v/>
      </c>
      <c r="AT78" s="6" t="str">
        <f t="shared" si="154"/>
        <v/>
      </c>
      <c r="AU78" s="6" t="str">
        <f t="shared" si="155"/>
        <v/>
      </c>
      <c r="AV78" s="6" t="str">
        <f t="shared" si="155"/>
        <v/>
      </c>
      <c r="AW78" s="6" t="str">
        <f t="shared" si="155"/>
        <v/>
      </c>
      <c r="AX78" s="6" t="str">
        <f t="shared" si="155"/>
        <v/>
      </c>
      <c r="AY78" s="6" t="str">
        <f t="shared" si="155"/>
        <v/>
      </c>
      <c r="AZ78" s="6" t="str">
        <f t="shared" si="155"/>
        <v/>
      </c>
      <c r="BA78" s="6" t="str">
        <f t="shared" si="155"/>
        <v/>
      </c>
      <c r="BB78" s="6" t="str">
        <f t="shared" si="155"/>
        <v/>
      </c>
      <c r="BC78" s="6" t="str">
        <f t="shared" si="155"/>
        <v/>
      </c>
      <c r="BD78" s="156"/>
      <c r="BE78" s="123" t="str" cm="1">
        <f t="array" ref="BE78">IF(AND(AI$74&lt;&gt;"", H78&lt;&gt;0), "'"&amp;BE$4&amp;ROW()&amp;"'"&amp;IF(SUMPRODUCT(--(BF78:$BM78&lt;&gt;""))&lt;&gt;0, ", ", ""), "")</f>
        <v/>
      </c>
      <c r="BF78" s="6" t="str" cm="1">
        <f t="array" ref="BF78">IF(AND(AJ$74&lt;&gt;"", I78&lt;&gt;0), "'"&amp;BF$4&amp;ROW()&amp;"'"&amp;IF(SUMPRODUCT(--(BG78:$BM78&lt;&gt;""))&lt;&gt;0, ", ", ""), "")</f>
        <v/>
      </c>
      <c r="BG78" s="6" t="str" cm="1">
        <f t="array" ref="BG78">IF(AND(AK$74&lt;&gt;"", J78&lt;&gt;0), "'"&amp;BG$4&amp;ROW()&amp;"'"&amp;IF(SUMPRODUCT(--(BH78:$BM78&lt;&gt;""))&lt;&gt;0, ", ", ""), "")</f>
        <v/>
      </c>
      <c r="BH78" s="6" t="str" cm="1">
        <f t="array" ref="BH78">IF(AND(AL$74&lt;&gt;"", K78&lt;&gt;0), "'"&amp;BH$4&amp;ROW()&amp;"'"&amp;IF(SUMPRODUCT(--(BI78:$BM78&lt;&gt;""))&lt;&gt;0, ", ", ""), "")</f>
        <v/>
      </c>
      <c r="BI78" s="6" t="str" cm="1">
        <f t="array" ref="BI78">IF(AND(AM$74&lt;&gt;"", L78&lt;&gt;0), "'"&amp;BI$4&amp;ROW()&amp;"'"&amp;IF(SUMPRODUCT(--(BJ78:$BM78&lt;&gt;""))&lt;&gt;0, ", ", ""), "")</f>
        <v/>
      </c>
      <c r="BJ78" s="6" t="str" cm="1">
        <f t="array" ref="BJ78">IF(AND(AN$74&lt;&gt;"", M78&lt;&gt;0), "'"&amp;BJ$4&amp;ROW()&amp;"'"&amp;IF(SUMPRODUCT(--(BK78:$BM78&lt;&gt;""))&lt;&gt;0, ", ", ""), "")</f>
        <v/>
      </c>
      <c r="BK78" s="6" t="str" cm="1">
        <f t="array" ref="BK78">IF(AND(AO$74&lt;&gt;"", N78&lt;&gt;0), "'"&amp;BK$4&amp;ROW()&amp;"'"&amp;IF(SUMPRODUCT(--(BL78:$BM78&lt;&gt;""))&lt;&gt;0, ", ", ""), "")</f>
        <v/>
      </c>
      <c r="BL78" s="6" t="str" cm="1">
        <f t="array" ref="BL78">IF(AND(AP$74&lt;&gt;"", O78&lt;&gt;0), "'"&amp;BL$4&amp;ROW()&amp;"'"&amp;IF(SUMPRODUCT(--(BM78:$BM78&lt;&gt;""))&lt;&gt;0, ", ", ""), "")</f>
        <v/>
      </c>
      <c r="BM78" s="6" t="str" cm="1">
        <f t="array" ref="BM78">IF(AND(AQ$74&lt;&gt;"", P78&lt;&gt;0), "'"&amp;BM$4&amp;ROW()&amp;"'"&amp;IF(SUMPRODUCT(--($BM78:BN78&lt;&gt;""))&lt;&gt;0, ", ", ""), "")</f>
        <v/>
      </c>
      <c r="BN78" s="155" cm="1">
        <f t="array" ref="BN78">SUMPRODUCT(--(BE78:BM78&lt;&gt;""))</f>
        <v>0</v>
      </c>
      <c r="BO78" s="156" t="str">
        <f t="shared" ref="BO78:BO84" si="166">IF(BN78&lt;&gt;0, IF(BN78&gt;1, "| Velden ", IF(BN78=1, "| Veld ", ""))&amp;_xlfn.CONCAT(BE78:BM78)&amp;": Onverwachte combinatie tussen relatietype en vergoedingswijze. Kijk na of deze correct is.  ", "")</f>
        <v/>
      </c>
      <c r="BP78" s="123" t="str">
        <f t="shared" si="132"/>
        <v/>
      </c>
      <c r="BQ78" s="6" t="str">
        <f t="shared" si="133"/>
        <v/>
      </c>
      <c r="BR78" s="6" t="str">
        <f t="shared" si="134"/>
        <v/>
      </c>
      <c r="BS78" s="6" t="str">
        <f t="shared" si="135"/>
        <v/>
      </c>
      <c r="BT78" s="6" t="str">
        <f t="shared" si="136"/>
        <v/>
      </c>
      <c r="BU78" s="6" t="str">
        <f t="shared" si="137"/>
        <v/>
      </c>
      <c r="BV78" s="6" t="str">
        <f t="shared" si="138"/>
        <v/>
      </c>
      <c r="BW78" s="6" t="str">
        <f t="shared" si="139"/>
        <v/>
      </c>
      <c r="BX78" s="6" t="str">
        <f t="shared" si="140"/>
        <v/>
      </c>
      <c r="BY78" s="6" t="str">
        <f t="shared" si="141"/>
        <v/>
      </c>
      <c r="BZ78" s="6" t="str">
        <f t="shared" si="142"/>
        <v/>
      </c>
      <c r="CA78" s="6" t="str">
        <f t="shared" si="143"/>
        <v/>
      </c>
      <c r="CB78" s="123" t="str">
        <f t="shared" si="145"/>
        <v/>
      </c>
      <c r="CC78" s="6" t="str">
        <f t="shared" si="146"/>
        <v/>
      </c>
      <c r="CD78" s="60" t="str">
        <f t="shared" si="147"/>
        <v/>
      </c>
    </row>
    <row r="79" spans="1:82" ht="14.4" customHeight="1" x14ac:dyDescent="0.3">
      <c r="A79" s="110" t="str">
        <f t="shared" si="144"/>
        <v/>
      </c>
      <c r="B79" s="100"/>
      <c r="C79" s="70"/>
      <c r="D79" s="27" t="s">
        <v>63</v>
      </c>
      <c r="E79" s="27"/>
      <c r="F79" s="97"/>
      <c r="G79" s="78">
        <f t="shared" si="151"/>
        <v>0</v>
      </c>
      <c r="H79" s="97"/>
      <c r="I79" s="97"/>
      <c r="J79" s="97"/>
      <c r="K79" s="97"/>
      <c r="L79" s="97"/>
      <c r="M79" s="97"/>
      <c r="N79" s="97"/>
      <c r="O79" s="97"/>
      <c r="P79" s="97"/>
      <c r="Q79" s="6"/>
      <c r="R79" s="122"/>
      <c r="S79" s="6"/>
      <c r="T79" s="123"/>
      <c r="U79" s="6" t="s">
        <v>650</v>
      </c>
      <c r="V79" s="6"/>
      <c r="W79" s="6" t="s">
        <v>698</v>
      </c>
      <c r="X79" s="6" t="s">
        <v>698</v>
      </c>
      <c r="Y79" s="6" t="s">
        <v>698</v>
      </c>
      <c r="Z79" s="6" t="s">
        <v>698</v>
      </c>
      <c r="AA79" s="6" t="s">
        <v>698</v>
      </c>
      <c r="AB79" s="6" t="s">
        <v>698</v>
      </c>
      <c r="AC79" s="6" t="s">
        <v>698</v>
      </c>
      <c r="AD79" s="6" t="s">
        <v>698</v>
      </c>
      <c r="AE79" s="6" t="s">
        <v>698</v>
      </c>
      <c r="AF79" s="123"/>
      <c r="AG79" s="6">
        <f t="shared" si="156"/>
        <v>-1</v>
      </c>
      <c r="AH79" s="6"/>
      <c r="AI79" s="6">
        <f t="shared" si="157"/>
        <v>-1</v>
      </c>
      <c r="AJ79" s="6">
        <f t="shared" si="158"/>
        <v>-1</v>
      </c>
      <c r="AK79" s="6">
        <f t="shared" si="159"/>
        <v>-1</v>
      </c>
      <c r="AL79" s="6">
        <f t="shared" si="160"/>
        <v>-1</v>
      </c>
      <c r="AM79" s="6">
        <f t="shared" si="161"/>
        <v>-1</v>
      </c>
      <c r="AN79" s="6">
        <f t="shared" si="162"/>
        <v>-1</v>
      </c>
      <c r="AO79" s="6">
        <f t="shared" si="163"/>
        <v>-1</v>
      </c>
      <c r="AP79" s="6">
        <f t="shared" si="164"/>
        <v>-1</v>
      </c>
      <c r="AQ79" s="129">
        <f t="shared" si="165"/>
        <v>-1</v>
      </c>
      <c r="AR79" s="123"/>
      <c r="AS79" s="6" t="str">
        <f t="shared" si="153"/>
        <v/>
      </c>
      <c r="AT79" s="6" t="str">
        <f t="shared" si="154"/>
        <v/>
      </c>
      <c r="AU79" s="6" t="str">
        <f t="shared" si="155"/>
        <v/>
      </c>
      <c r="AV79" s="6" t="str">
        <f t="shared" si="155"/>
        <v/>
      </c>
      <c r="AW79" s="6" t="str">
        <f t="shared" si="155"/>
        <v/>
      </c>
      <c r="AX79" s="6" t="str">
        <f t="shared" si="155"/>
        <v/>
      </c>
      <c r="AY79" s="6" t="str">
        <f t="shared" si="155"/>
        <v/>
      </c>
      <c r="AZ79" s="6" t="str">
        <f t="shared" si="155"/>
        <v/>
      </c>
      <c r="BA79" s="6" t="str">
        <f t="shared" si="155"/>
        <v/>
      </c>
      <c r="BB79" s="6" t="str">
        <f t="shared" si="155"/>
        <v/>
      </c>
      <c r="BC79" s="6" t="str">
        <f t="shared" si="155"/>
        <v/>
      </c>
      <c r="BD79" s="156"/>
      <c r="BE79" s="123" t="str" cm="1">
        <f t="array" ref="BE79">IF(AND(AI$74&lt;&gt;"", H79&lt;&gt;0), "'"&amp;BE$4&amp;ROW()&amp;"'"&amp;IF(SUMPRODUCT(--(BF79:$BM79&lt;&gt;""))&lt;&gt;0, ", ", ""), "")</f>
        <v/>
      </c>
      <c r="BF79" s="6" t="str" cm="1">
        <f t="array" ref="BF79">IF(AND(AJ$74&lt;&gt;"", I79&lt;&gt;0), "'"&amp;BF$4&amp;ROW()&amp;"'"&amp;IF(SUMPRODUCT(--(BG79:$BM79&lt;&gt;""))&lt;&gt;0, ", ", ""), "")</f>
        <v/>
      </c>
      <c r="BG79" s="6" t="str" cm="1">
        <f t="array" ref="BG79">IF(AND(AK$74&lt;&gt;"", J79&lt;&gt;0), "'"&amp;BG$4&amp;ROW()&amp;"'"&amp;IF(SUMPRODUCT(--(BH79:$BM79&lt;&gt;""))&lt;&gt;0, ", ", ""), "")</f>
        <v/>
      </c>
      <c r="BH79" s="6" t="str" cm="1">
        <f t="array" ref="BH79">IF(AND(AL$74&lt;&gt;"", K79&lt;&gt;0), "'"&amp;BH$4&amp;ROW()&amp;"'"&amp;IF(SUMPRODUCT(--(BI79:$BM79&lt;&gt;""))&lt;&gt;0, ", ", ""), "")</f>
        <v/>
      </c>
      <c r="BI79" s="6" t="str" cm="1">
        <f t="array" ref="BI79">IF(AND(AM$74&lt;&gt;"", L79&lt;&gt;0), "'"&amp;BI$4&amp;ROW()&amp;"'"&amp;IF(SUMPRODUCT(--(BJ79:$BM79&lt;&gt;""))&lt;&gt;0, ", ", ""), "")</f>
        <v/>
      </c>
      <c r="BJ79" s="6" t="str" cm="1">
        <f t="array" ref="BJ79">IF(AND(AN$74&lt;&gt;"", M79&lt;&gt;0), "'"&amp;BJ$4&amp;ROW()&amp;"'"&amp;IF(SUMPRODUCT(--(BK79:$BM79&lt;&gt;""))&lt;&gt;0, ", ", ""), "")</f>
        <v/>
      </c>
      <c r="BK79" s="6" t="str" cm="1">
        <f t="array" ref="BK79">IF(AND(AO$74&lt;&gt;"", N79&lt;&gt;0), "'"&amp;BK$4&amp;ROW()&amp;"'"&amp;IF(SUMPRODUCT(--(BL79:$BM79&lt;&gt;""))&lt;&gt;0, ", ", ""), "")</f>
        <v/>
      </c>
      <c r="BL79" s="6" t="str" cm="1">
        <f t="array" ref="BL79">IF(AND(AP$74&lt;&gt;"", O79&lt;&gt;0), "'"&amp;BL$4&amp;ROW()&amp;"'"&amp;IF(SUMPRODUCT(--(BM79:$BM79&lt;&gt;""))&lt;&gt;0, ", ", ""), "")</f>
        <v/>
      </c>
      <c r="BM79" s="6" t="str" cm="1">
        <f t="array" ref="BM79">IF(AND(AQ$74&lt;&gt;"", P79&lt;&gt;0), "'"&amp;BM$4&amp;ROW()&amp;"'"&amp;IF(SUMPRODUCT(--($BM79:BN79&lt;&gt;""))&lt;&gt;0, ", ", ""), "")</f>
        <v/>
      </c>
      <c r="BN79" s="155" cm="1">
        <f t="array" ref="BN79">SUMPRODUCT(--(BE79:BM79&lt;&gt;""))</f>
        <v>0</v>
      </c>
      <c r="BO79" s="156" t="str">
        <f t="shared" si="166"/>
        <v/>
      </c>
      <c r="BP79" s="123" t="str">
        <f t="shared" si="132"/>
        <v/>
      </c>
      <c r="BQ79" s="6" t="str">
        <f t="shared" si="133"/>
        <v/>
      </c>
      <c r="BR79" s="6" t="str">
        <f t="shared" si="134"/>
        <v/>
      </c>
      <c r="BS79" s="6" t="str">
        <f t="shared" si="135"/>
        <v/>
      </c>
      <c r="BT79" s="6" t="str">
        <f t="shared" si="136"/>
        <v/>
      </c>
      <c r="BU79" s="6" t="str">
        <f t="shared" si="137"/>
        <v/>
      </c>
      <c r="BV79" s="6" t="str">
        <f t="shared" si="138"/>
        <v/>
      </c>
      <c r="BW79" s="6" t="str">
        <f t="shared" si="139"/>
        <v/>
      </c>
      <c r="BX79" s="6" t="str">
        <f t="shared" si="140"/>
        <v/>
      </c>
      <c r="BY79" s="6" t="str">
        <f t="shared" si="141"/>
        <v/>
      </c>
      <c r="BZ79" s="6" t="str">
        <f t="shared" si="142"/>
        <v/>
      </c>
      <c r="CA79" s="6" t="str">
        <f t="shared" si="143"/>
        <v/>
      </c>
      <c r="CB79" s="123" t="str">
        <f t="shared" si="145"/>
        <v/>
      </c>
      <c r="CC79" s="6" t="str">
        <f t="shared" si="146"/>
        <v/>
      </c>
      <c r="CD79" s="60" t="str">
        <f t="shared" si="147"/>
        <v/>
      </c>
    </row>
    <row r="80" spans="1:82" ht="14.4" customHeight="1" x14ac:dyDescent="0.3">
      <c r="A80" s="110" t="str">
        <f t="shared" si="144"/>
        <v/>
      </c>
      <c r="B80" s="100"/>
      <c r="C80" s="70"/>
      <c r="D80" s="27" t="s">
        <v>613</v>
      </c>
      <c r="E80" s="27"/>
      <c r="F80" s="97"/>
      <c r="G80" s="78">
        <f t="shared" si="151"/>
        <v>0</v>
      </c>
      <c r="H80" s="97"/>
      <c r="I80" s="97"/>
      <c r="J80" s="97"/>
      <c r="K80" s="97"/>
      <c r="L80" s="97"/>
      <c r="M80" s="97"/>
      <c r="N80" s="97"/>
      <c r="O80" s="97"/>
      <c r="P80" s="97"/>
      <c r="Q80" s="6"/>
      <c r="R80" s="122"/>
      <c r="S80" s="6"/>
      <c r="T80" s="123"/>
      <c r="U80" s="6" t="s">
        <v>650</v>
      </c>
      <c r="V80" s="6"/>
      <c r="W80" s="6" t="s">
        <v>698</v>
      </c>
      <c r="X80" s="6" t="s">
        <v>698</v>
      </c>
      <c r="Y80" s="6" t="s">
        <v>698</v>
      </c>
      <c r="Z80" s="6" t="s">
        <v>698</v>
      </c>
      <c r="AA80" s="6" t="s">
        <v>698</v>
      </c>
      <c r="AB80" s="6" t="s">
        <v>698</v>
      </c>
      <c r="AC80" s="6" t="s">
        <v>698</v>
      </c>
      <c r="AD80" s="6" t="s">
        <v>698</v>
      </c>
      <c r="AE80" s="6" t="s">
        <v>698</v>
      </c>
      <c r="AF80" s="123"/>
      <c r="AG80" s="6">
        <f t="shared" si="156"/>
        <v>-1</v>
      </c>
      <c r="AH80" s="6"/>
      <c r="AI80" s="6">
        <f t="shared" si="157"/>
        <v>-1</v>
      </c>
      <c r="AJ80" s="6">
        <f t="shared" si="158"/>
        <v>-1</v>
      </c>
      <c r="AK80" s="6">
        <f t="shared" si="159"/>
        <v>-1</v>
      </c>
      <c r="AL80" s="6">
        <f t="shared" si="160"/>
        <v>-1</v>
      </c>
      <c r="AM80" s="6">
        <f t="shared" si="161"/>
        <v>-1</v>
      </c>
      <c r="AN80" s="6">
        <f t="shared" si="162"/>
        <v>-1</v>
      </c>
      <c r="AO80" s="6">
        <f t="shared" si="163"/>
        <v>-1</v>
      </c>
      <c r="AP80" s="6">
        <f t="shared" si="164"/>
        <v>-1</v>
      </c>
      <c r="AQ80" s="129">
        <f t="shared" si="165"/>
        <v>-1</v>
      </c>
      <c r="AR80" s="123"/>
      <c r="AS80" s="6" t="str">
        <f t="shared" si="153"/>
        <v/>
      </c>
      <c r="AT80" s="6" t="str">
        <f t="shared" si="154"/>
        <v/>
      </c>
      <c r="AU80" s="6" t="str">
        <f t="shared" si="155"/>
        <v/>
      </c>
      <c r="AV80" s="6" t="str">
        <f t="shared" si="155"/>
        <v/>
      </c>
      <c r="AW80" s="6" t="str">
        <f t="shared" si="155"/>
        <v/>
      </c>
      <c r="AX80" s="6" t="str">
        <f t="shared" si="155"/>
        <v/>
      </c>
      <c r="AY80" s="6" t="str">
        <f t="shared" si="155"/>
        <v/>
      </c>
      <c r="AZ80" s="6" t="str">
        <f t="shared" si="155"/>
        <v/>
      </c>
      <c r="BA80" s="6" t="str">
        <f t="shared" si="155"/>
        <v/>
      </c>
      <c r="BB80" s="6" t="str">
        <f t="shared" si="155"/>
        <v/>
      </c>
      <c r="BC80" s="6" t="str">
        <f t="shared" si="155"/>
        <v/>
      </c>
      <c r="BD80" s="156"/>
      <c r="BE80" s="123" t="str" cm="1">
        <f t="array" ref="BE80">IF(AND(AI$74&lt;&gt;"", H80&lt;&gt;0), "'"&amp;BE$4&amp;ROW()&amp;"'"&amp;IF(SUMPRODUCT(--(BF80:$BM80&lt;&gt;""))&lt;&gt;0, ", ", ""), "")</f>
        <v/>
      </c>
      <c r="BF80" s="6" t="str" cm="1">
        <f t="array" ref="BF80">IF(AND(AJ$74&lt;&gt;"", I80&lt;&gt;0), "'"&amp;BF$4&amp;ROW()&amp;"'"&amp;IF(SUMPRODUCT(--(BG80:$BM80&lt;&gt;""))&lt;&gt;0, ", ", ""), "")</f>
        <v/>
      </c>
      <c r="BG80" s="6" t="str" cm="1">
        <f t="array" ref="BG80">IF(AND(AK$74&lt;&gt;"", J80&lt;&gt;0), "'"&amp;BG$4&amp;ROW()&amp;"'"&amp;IF(SUMPRODUCT(--(BH80:$BM80&lt;&gt;""))&lt;&gt;0, ", ", ""), "")</f>
        <v/>
      </c>
      <c r="BH80" s="6" t="str" cm="1">
        <f t="array" ref="BH80">IF(AND(AL$74&lt;&gt;"", K80&lt;&gt;0), "'"&amp;BH$4&amp;ROW()&amp;"'"&amp;IF(SUMPRODUCT(--(BI80:$BM80&lt;&gt;""))&lt;&gt;0, ", ", ""), "")</f>
        <v/>
      </c>
      <c r="BI80" s="6" t="str" cm="1">
        <f t="array" ref="BI80">IF(AND(AM$74&lt;&gt;"", L80&lt;&gt;0), "'"&amp;BI$4&amp;ROW()&amp;"'"&amp;IF(SUMPRODUCT(--(BJ80:$BM80&lt;&gt;""))&lt;&gt;0, ", ", ""), "")</f>
        <v/>
      </c>
      <c r="BJ80" s="6" t="str" cm="1">
        <f t="array" ref="BJ80">IF(AND(AN$74&lt;&gt;"", M80&lt;&gt;0), "'"&amp;BJ$4&amp;ROW()&amp;"'"&amp;IF(SUMPRODUCT(--(BK80:$BM80&lt;&gt;""))&lt;&gt;0, ", ", ""), "")</f>
        <v/>
      </c>
      <c r="BK80" s="6" t="str" cm="1">
        <f t="array" ref="BK80">IF(AND(AO$74&lt;&gt;"", N80&lt;&gt;0), "'"&amp;BK$4&amp;ROW()&amp;"'"&amp;IF(SUMPRODUCT(--(BL80:$BM80&lt;&gt;""))&lt;&gt;0, ", ", ""), "")</f>
        <v/>
      </c>
      <c r="BL80" s="6" t="str" cm="1">
        <f t="array" ref="BL80">IF(AND(AP$74&lt;&gt;"", O80&lt;&gt;0), "'"&amp;BL$4&amp;ROW()&amp;"'"&amp;IF(SUMPRODUCT(--(BM80:$BM80&lt;&gt;""))&lt;&gt;0, ", ", ""), "")</f>
        <v/>
      </c>
      <c r="BM80" s="6" t="str" cm="1">
        <f t="array" ref="BM80">IF(AND(AQ$74&lt;&gt;"", P80&lt;&gt;0), "'"&amp;BM$4&amp;ROW()&amp;"'"&amp;IF(SUMPRODUCT(--($BM80:BN80&lt;&gt;""))&lt;&gt;0, ", ", ""), "")</f>
        <v/>
      </c>
      <c r="BN80" s="155" cm="1">
        <f t="array" ref="BN80">SUMPRODUCT(--(BE80:BM80&lt;&gt;""))</f>
        <v>0</v>
      </c>
      <c r="BO80" s="156" t="str">
        <f t="shared" si="166"/>
        <v/>
      </c>
      <c r="BP80" s="123" t="str">
        <f t="shared" si="132"/>
        <v/>
      </c>
      <c r="BQ80" s="6" t="str">
        <f t="shared" si="133"/>
        <v/>
      </c>
      <c r="BR80" s="6" t="str">
        <f t="shared" si="134"/>
        <v/>
      </c>
      <c r="BS80" s="6" t="str">
        <f t="shared" si="135"/>
        <v/>
      </c>
      <c r="BT80" s="6" t="str">
        <f t="shared" si="136"/>
        <v/>
      </c>
      <c r="BU80" s="6" t="str">
        <f t="shared" si="137"/>
        <v/>
      </c>
      <c r="BV80" s="6" t="str">
        <f t="shared" si="138"/>
        <v/>
      </c>
      <c r="BW80" s="6" t="str">
        <f t="shared" si="139"/>
        <v/>
      </c>
      <c r="BX80" s="6" t="str">
        <f t="shared" si="140"/>
        <v/>
      </c>
      <c r="BY80" s="6" t="str">
        <f t="shared" si="141"/>
        <v/>
      </c>
      <c r="BZ80" s="6" t="str">
        <f t="shared" si="142"/>
        <v/>
      </c>
      <c r="CA80" s="6" t="str">
        <f t="shared" si="143"/>
        <v/>
      </c>
      <c r="CB80" s="123" t="str">
        <f t="shared" si="145"/>
        <v/>
      </c>
      <c r="CC80" s="6" t="str">
        <f t="shared" si="146"/>
        <v/>
      </c>
      <c r="CD80" s="60" t="str">
        <f t="shared" si="147"/>
        <v/>
      </c>
    </row>
    <row r="81" spans="1:82" ht="14.4" customHeight="1" x14ac:dyDescent="0.3">
      <c r="A81" s="110" t="str">
        <f t="shared" si="144"/>
        <v/>
      </c>
      <c r="B81" s="100"/>
      <c r="C81" s="70"/>
      <c r="D81" s="27" t="s">
        <v>616</v>
      </c>
      <c r="E81" s="27"/>
      <c r="F81" s="97"/>
      <c r="G81" s="78">
        <f t="shared" si="151"/>
        <v>0</v>
      </c>
      <c r="H81" s="97"/>
      <c r="I81" s="97"/>
      <c r="J81" s="97"/>
      <c r="K81" s="97"/>
      <c r="L81" s="97"/>
      <c r="M81" s="97"/>
      <c r="N81" s="97"/>
      <c r="O81" s="97"/>
      <c r="P81" s="97"/>
      <c r="Q81" s="6"/>
      <c r="R81" s="122"/>
      <c r="S81" s="6"/>
      <c r="T81" s="123"/>
      <c r="U81" s="6" t="s">
        <v>650</v>
      </c>
      <c r="V81" s="6"/>
      <c r="W81" s="6" t="s">
        <v>698</v>
      </c>
      <c r="X81" s="6" t="s">
        <v>698</v>
      </c>
      <c r="Y81" s="6" t="s">
        <v>698</v>
      </c>
      <c r="Z81" s="6" t="s">
        <v>698</v>
      </c>
      <c r="AA81" s="6" t="s">
        <v>698</v>
      </c>
      <c r="AB81" s="6" t="s">
        <v>698</v>
      </c>
      <c r="AC81" s="6" t="s">
        <v>698</v>
      </c>
      <c r="AD81" s="6" t="s">
        <v>698</v>
      </c>
      <c r="AE81" s="6" t="s">
        <v>698</v>
      </c>
      <c r="AF81" s="123"/>
      <c r="AG81" s="6">
        <f t="shared" si="156"/>
        <v>-1</v>
      </c>
      <c r="AH81" s="6"/>
      <c r="AI81" s="6">
        <f t="shared" si="157"/>
        <v>-1</v>
      </c>
      <c r="AJ81" s="6">
        <f t="shared" si="158"/>
        <v>-1</v>
      </c>
      <c r="AK81" s="6">
        <f t="shared" si="159"/>
        <v>-1</v>
      </c>
      <c r="AL81" s="6">
        <f t="shared" si="160"/>
        <v>-1</v>
      </c>
      <c r="AM81" s="6">
        <f t="shared" si="161"/>
        <v>-1</v>
      </c>
      <c r="AN81" s="6">
        <f t="shared" si="162"/>
        <v>-1</v>
      </c>
      <c r="AO81" s="6">
        <f t="shared" si="163"/>
        <v>-1</v>
      </c>
      <c r="AP81" s="6">
        <f t="shared" si="164"/>
        <v>-1</v>
      </c>
      <c r="AQ81" s="129">
        <f t="shared" si="165"/>
        <v>-1</v>
      </c>
      <c r="AR81" s="123"/>
      <c r="AS81" s="6" t="str">
        <f t="shared" si="153"/>
        <v/>
      </c>
      <c r="AT81" s="6" t="str">
        <f t="shared" si="154"/>
        <v/>
      </c>
      <c r="AU81" s="6" t="str">
        <f t="shared" si="155"/>
        <v/>
      </c>
      <c r="AV81" s="6" t="str">
        <f t="shared" si="155"/>
        <v/>
      </c>
      <c r="AW81" s="6" t="str">
        <f t="shared" si="155"/>
        <v/>
      </c>
      <c r="AX81" s="6" t="str">
        <f t="shared" si="155"/>
        <v/>
      </c>
      <c r="AY81" s="6" t="str">
        <f t="shared" si="155"/>
        <v/>
      </c>
      <c r="AZ81" s="6" t="str">
        <f t="shared" si="155"/>
        <v/>
      </c>
      <c r="BA81" s="6" t="str">
        <f t="shared" si="155"/>
        <v/>
      </c>
      <c r="BB81" s="6" t="str">
        <f t="shared" si="155"/>
        <v/>
      </c>
      <c r="BC81" s="6" t="str">
        <f t="shared" si="155"/>
        <v/>
      </c>
      <c r="BD81" s="156"/>
      <c r="BE81" s="123" t="str" cm="1">
        <f t="array" ref="BE81">IF(AND(AI$74&lt;&gt;"", H81&lt;&gt;0), "'"&amp;BE$4&amp;ROW()&amp;"'"&amp;IF(SUMPRODUCT(--(BF81:$BM81&lt;&gt;""))&lt;&gt;0, ", ", ""), "")</f>
        <v/>
      </c>
      <c r="BF81" s="6" t="str" cm="1">
        <f t="array" ref="BF81">IF(AND(AJ$74&lt;&gt;"", I81&lt;&gt;0), "'"&amp;BF$4&amp;ROW()&amp;"'"&amp;IF(SUMPRODUCT(--(BG81:$BM81&lt;&gt;""))&lt;&gt;0, ", ", ""), "")</f>
        <v/>
      </c>
      <c r="BG81" s="6" t="str" cm="1">
        <f t="array" ref="BG81">IF(AND(AK$74&lt;&gt;"", J81&lt;&gt;0), "'"&amp;BG$4&amp;ROW()&amp;"'"&amp;IF(SUMPRODUCT(--(BH81:$BM81&lt;&gt;""))&lt;&gt;0, ", ", ""), "")</f>
        <v/>
      </c>
      <c r="BH81" s="6" t="str" cm="1">
        <f t="array" ref="BH81">IF(AND(AL$74&lt;&gt;"", K81&lt;&gt;0), "'"&amp;BH$4&amp;ROW()&amp;"'"&amp;IF(SUMPRODUCT(--(BI81:$BM81&lt;&gt;""))&lt;&gt;0, ", ", ""), "")</f>
        <v/>
      </c>
      <c r="BI81" s="6" t="str" cm="1">
        <f t="array" ref="BI81">IF(AND(AM$74&lt;&gt;"", L81&lt;&gt;0), "'"&amp;BI$4&amp;ROW()&amp;"'"&amp;IF(SUMPRODUCT(--(BJ81:$BM81&lt;&gt;""))&lt;&gt;0, ", ", ""), "")</f>
        <v/>
      </c>
      <c r="BJ81" s="6" t="str" cm="1">
        <f t="array" ref="BJ81">IF(AND(AN$74&lt;&gt;"", M81&lt;&gt;0), "'"&amp;BJ$4&amp;ROW()&amp;"'"&amp;IF(SUMPRODUCT(--(BK81:$BM81&lt;&gt;""))&lt;&gt;0, ", ", ""), "")</f>
        <v/>
      </c>
      <c r="BK81" s="6" t="str" cm="1">
        <f t="array" ref="BK81">IF(AND(AO$74&lt;&gt;"", N81&lt;&gt;0), "'"&amp;BK$4&amp;ROW()&amp;"'"&amp;IF(SUMPRODUCT(--(BL81:$BM81&lt;&gt;""))&lt;&gt;0, ", ", ""), "")</f>
        <v/>
      </c>
      <c r="BL81" s="6" t="str" cm="1">
        <f t="array" ref="BL81">IF(AND(AP$74&lt;&gt;"", O81&lt;&gt;0), "'"&amp;BL$4&amp;ROW()&amp;"'"&amp;IF(SUMPRODUCT(--(BM81:$BM81&lt;&gt;""))&lt;&gt;0, ", ", ""), "")</f>
        <v/>
      </c>
      <c r="BM81" s="6" t="str" cm="1">
        <f t="array" ref="BM81">IF(AND(AQ$74&lt;&gt;"", P81&lt;&gt;0), "'"&amp;BM$4&amp;ROW()&amp;"'"&amp;IF(SUMPRODUCT(--($BM81:BN81&lt;&gt;""))&lt;&gt;0, ", ", ""), "")</f>
        <v/>
      </c>
      <c r="BN81" s="155" cm="1">
        <f t="array" ref="BN81">SUMPRODUCT(--(BE81:BM81&lt;&gt;""))</f>
        <v>0</v>
      </c>
      <c r="BO81" s="156" t="str">
        <f t="shared" si="166"/>
        <v/>
      </c>
      <c r="BP81" s="123" t="str">
        <f t="shared" si="132"/>
        <v/>
      </c>
      <c r="BQ81" s="6" t="str">
        <f t="shared" si="133"/>
        <v/>
      </c>
      <c r="BR81" s="6" t="str">
        <f t="shared" si="134"/>
        <v/>
      </c>
      <c r="BS81" s="6" t="str">
        <f t="shared" si="135"/>
        <v/>
      </c>
      <c r="BT81" s="6" t="str">
        <f t="shared" si="136"/>
        <v/>
      </c>
      <c r="BU81" s="6" t="str">
        <f t="shared" si="137"/>
        <v/>
      </c>
      <c r="BV81" s="6" t="str">
        <f t="shared" si="138"/>
        <v/>
      </c>
      <c r="BW81" s="6" t="str">
        <f t="shared" si="139"/>
        <v/>
      </c>
      <c r="BX81" s="6" t="str">
        <f t="shared" si="140"/>
        <v/>
      </c>
      <c r="BY81" s="6" t="str">
        <f t="shared" si="141"/>
        <v/>
      </c>
      <c r="BZ81" s="6" t="str">
        <f t="shared" si="142"/>
        <v/>
      </c>
      <c r="CA81" s="6" t="str">
        <f t="shared" si="143"/>
        <v/>
      </c>
      <c r="CB81" s="123" t="str">
        <f t="shared" si="145"/>
        <v/>
      </c>
      <c r="CC81" s="6" t="str">
        <f t="shared" si="146"/>
        <v/>
      </c>
      <c r="CD81" s="60" t="str">
        <f t="shared" si="147"/>
        <v/>
      </c>
    </row>
    <row r="82" spans="1:82" ht="14.4" customHeight="1" x14ac:dyDescent="0.3">
      <c r="A82" s="110" t="str">
        <f t="shared" si="144"/>
        <v/>
      </c>
      <c r="B82" s="100"/>
      <c r="C82" s="70"/>
      <c r="D82" s="27" t="s">
        <v>70</v>
      </c>
      <c r="E82" s="27"/>
      <c r="F82" s="97"/>
      <c r="G82" s="78">
        <f t="shared" si="151"/>
        <v>0</v>
      </c>
      <c r="H82" s="97"/>
      <c r="I82" s="97"/>
      <c r="J82" s="97"/>
      <c r="K82" s="97"/>
      <c r="L82" s="97"/>
      <c r="M82" s="97"/>
      <c r="N82" s="97"/>
      <c r="O82" s="97"/>
      <c r="P82" s="97"/>
      <c r="Q82" s="6"/>
      <c r="R82" s="122"/>
      <c r="S82" s="6"/>
      <c r="T82" s="123"/>
      <c r="U82" s="6" t="s">
        <v>650</v>
      </c>
      <c r="V82" s="6"/>
      <c r="W82" s="6" t="s">
        <v>698</v>
      </c>
      <c r="X82" s="6" t="s">
        <v>698</v>
      </c>
      <c r="Y82" s="6" t="s">
        <v>698</v>
      </c>
      <c r="Z82" s="6" t="s">
        <v>698</v>
      </c>
      <c r="AA82" s="6" t="s">
        <v>698</v>
      </c>
      <c r="AB82" s="6" t="s">
        <v>698</v>
      </c>
      <c r="AC82" s="6" t="s">
        <v>698</v>
      </c>
      <c r="AD82" s="6" t="s">
        <v>698</v>
      </c>
      <c r="AE82" s="6" t="s">
        <v>698</v>
      </c>
      <c r="AF82" s="123"/>
      <c r="AG82" s="6">
        <f t="shared" si="156"/>
        <v>-1</v>
      </c>
      <c r="AH82" s="6"/>
      <c r="AI82" s="6">
        <f t="shared" si="157"/>
        <v>-1</v>
      </c>
      <c r="AJ82" s="6">
        <f t="shared" si="158"/>
        <v>-1</v>
      </c>
      <c r="AK82" s="6">
        <f t="shared" si="159"/>
        <v>-1</v>
      </c>
      <c r="AL82" s="6">
        <f t="shared" si="160"/>
        <v>-1</v>
      </c>
      <c r="AM82" s="6">
        <f t="shared" si="161"/>
        <v>-1</v>
      </c>
      <c r="AN82" s="6">
        <f t="shared" si="162"/>
        <v>-1</v>
      </c>
      <c r="AO82" s="6">
        <f t="shared" si="163"/>
        <v>-1</v>
      </c>
      <c r="AP82" s="6">
        <f t="shared" si="164"/>
        <v>-1</v>
      </c>
      <c r="AQ82" s="129">
        <f t="shared" si="165"/>
        <v>-1</v>
      </c>
      <c r="AR82" s="123"/>
      <c r="AS82" s="6" t="str">
        <f t="shared" si="153"/>
        <v/>
      </c>
      <c r="AT82" s="6" t="str">
        <f t="shared" si="154"/>
        <v/>
      </c>
      <c r="AU82" s="6" t="str">
        <f t="shared" si="155"/>
        <v/>
      </c>
      <c r="AV82" s="6" t="str">
        <f t="shared" si="155"/>
        <v/>
      </c>
      <c r="AW82" s="6" t="str">
        <f t="shared" si="155"/>
        <v/>
      </c>
      <c r="AX82" s="6" t="str">
        <f t="shared" si="155"/>
        <v/>
      </c>
      <c r="AY82" s="6" t="str">
        <f t="shared" si="155"/>
        <v/>
      </c>
      <c r="AZ82" s="6" t="str">
        <f t="shared" si="155"/>
        <v/>
      </c>
      <c r="BA82" s="6" t="str">
        <f t="shared" si="155"/>
        <v/>
      </c>
      <c r="BB82" s="6" t="str">
        <f t="shared" si="155"/>
        <v/>
      </c>
      <c r="BC82" s="6" t="str">
        <f t="shared" si="155"/>
        <v/>
      </c>
      <c r="BD82" s="156"/>
      <c r="BE82" s="123" t="str" cm="1">
        <f t="array" ref="BE82">IF(AND(AI$74&lt;&gt;"", H82&lt;&gt;0), "'"&amp;BE$4&amp;ROW()&amp;"'"&amp;IF(SUMPRODUCT(--(BF82:$BM82&lt;&gt;""))&lt;&gt;0, ", ", ""), "")</f>
        <v/>
      </c>
      <c r="BF82" s="6" t="str" cm="1">
        <f t="array" ref="BF82">IF(AND(AJ$74&lt;&gt;"", I82&lt;&gt;0), "'"&amp;BF$4&amp;ROW()&amp;"'"&amp;IF(SUMPRODUCT(--(BG82:$BM82&lt;&gt;""))&lt;&gt;0, ", ", ""), "")</f>
        <v/>
      </c>
      <c r="BG82" s="6" t="str" cm="1">
        <f t="array" ref="BG82">IF(AND(AK$74&lt;&gt;"", J82&lt;&gt;0), "'"&amp;BG$4&amp;ROW()&amp;"'"&amp;IF(SUMPRODUCT(--(BH82:$BM82&lt;&gt;""))&lt;&gt;0, ", ", ""), "")</f>
        <v/>
      </c>
      <c r="BH82" s="6" t="str" cm="1">
        <f t="array" ref="BH82">IF(AND(AL$74&lt;&gt;"", K82&lt;&gt;0), "'"&amp;BH$4&amp;ROW()&amp;"'"&amp;IF(SUMPRODUCT(--(BI82:$BM82&lt;&gt;""))&lt;&gt;0, ", ", ""), "")</f>
        <v/>
      </c>
      <c r="BI82" s="6" t="str" cm="1">
        <f t="array" ref="BI82">IF(AND(AM$74&lt;&gt;"", L82&lt;&gt;0), "'"&amp;BI$4&amp;ROW()&amp;"'"&amp;IF(SUMPRODUCT(--(BJ82:$BM82&lt;&gt;""))&lt;&gt;0, ", ", ""), "")</f>
        <v/>
      </c>
      <c r="BJ82" s="6" t="str" cm="1">
        <f t="array" ref="BJ82">IF(AND(AN$74&lt;&gt;"", M82&lt;&gt;0), "'"&amp;BJ$4&amp;ROW()&amp;"'"&amp;IF(SUMPRODUCT(--(BK82:$BM82&lt;&gt;""))&lt;&gt;0, ", ", ""), "")</f>
        <v/>
      </c>
      <c r="BK82" s="6" t="str" cm="1">
        <f t="array" ref="BK82">IF(AND(AO$74&lt;&gt;"", N82&lt;&gt;0), "'"&amp;BK$4&amp;ROW()&amp;"'"&amp;IF(SUMPRODUCT(--(BL82:$BM82&lt;&gt;""))&lt;&gt;0, ", ", ""), "")</f>
        <v/>
      </c>
      <c r="BL82" s="6" t="str" cm="1">
        <f t="array" ref="BL82">IF(AND(AP$74&lt;&gt;"", O82&lt;&gt;0), "'"&amp;BL$4&amp;ROW()&amp;"'"&amp;IF(SUMPRODUCT(--(BM82:$BM82&lt;&gt;""))&lt;&gt;0, ", ", ""), "")</f>
        <v/>
      </c>
      <c r="BM82" s="6" t="str" cm="1">
        <f t="array" ref="BM82">IF(AND(AQ$74&lt;&gt;"", P82&lt;&gt;0), "'"&amp;BM$4&amp;ROW()&amp;"'"&amp;IF(SUMPRODUCT(--($BM82:BN82&lt;&gt;""))&lt;&gt;0, ", ", ""), "")</f>
        <v/>
      </c>
      <c r="BN82" s="155" cm="1">
        <f t="array" ref="BN82">SUMPRODUCT(--(BE82:BM82&lt;&gt;""))</f>
        <v>0</v>
      </c>
      <c r="BO82" s="156" t="str">
        <f t="shared" si="166"/>
        <v/>
      </c>
      <c r="BP82" s="123" t="str">
        <f t="shared" si="132"/>
        <v/>
      </c>
      <c r="BQ82" s="6" t="str">
        <f t="shared" si="133"/>
        <v/>
      </c>
      <c r="BR82" s="6" t="str">
        <f t="shared" si="134"/>
        <v/>
      </c>
      <c r="BS82" s="6" t="str">
        <f t="shared" si="135"/>
        <v/>
      </c>
      <c r="BT82" s="6" t="str">
        <f t="shared" si="136"/>
        <v/>
      </c>
      <c r="BU82" s="6" t="str">
        <f t="shared" si="137"/>
        <v/>
      </c>
      <c r="BV82" s="6" t="str">
        <f t="shared" si="138"/>
        <v/>
      </c>
      <c r="BW82" s="6" t="str">
        <f t="shared" si="139"/>
        <v/>
      </c>
      <c r="BX82" s="6" t="str">
        <f t="shared" si="140"/>
        <v/>
      </c>
      <c r="BY82" s="6" t="str">
        <f t="shared" si="141"/>
        <v/>
      </c>
      <c r="BZ82" s="6" t="str">
        <f t="shared" si="142"/>
        <v/>
      </c>
      <c r="CA82" s="6" t="str">
        <f t="shared" si="143"/>
        <v/>
      </c>
      <c r="CB82" s="123" t="str">
        <f t="shared" si="145"/>
        <v/>
      </c>
      <c r="CC82" s="6" t="str">
        <f t="shared" si="146"/>
        <v/>
      </c>
      <c r="CD82" s="60" t="str">
        <f t="shared" si="147"/>
        <v/>
      </c>
    </row>
    <row r="83" spans="1:82" ht="14.4" customHeight="1" x14ac:dyDescent="0.3">
      <c r="A83" s="110" t="str">
        <f t="shared" si="144"/>
        <v/>
      </c>
      <c r="B83" s="100"/>
      <c r="C83" s="70"/>
      <c r="D83" s="27" t="s">
        <v>74</v>
      </c>
      <c r="E83" s="27"/>
      <c r="F83" s="97"/>
      <c r="G83" s="78">
        <f t="shared" si="151"/>
        <v>0</v>
      </c>
      <c r="H83" s="97"/>
      <c r="I83" s="97"/>
      <c r="J83" s="97"/>
      <c r="K83" s="97"/>
      <c r="L83" s="97"/>
      <c r="M83" s="97"/>
      <c r="N83" s="97"/>
      <c r="O83" s="97"/>
      <c r="P83" s="97"/>
      <c r="Q83" s="6"/>
      <c r="R83" s="122"/>
      <c r="S83" s="6"/>
      <c r="T83" s="123"/>
      <c r="U83" s="6" t="s">
        <v>650</v>
      </c>
      <c r="V83" s="6"/>
      <c r="W83" s="6" t="s">
        <v>698</v>
      </c>
      <c r="X83" s="6" t="s">
        <v>698</v>
      </c>
      <c r="Y83" s="6" t="s">
        <v>698</v>
      </c>
      <c r="Z83" s="6" t="s">
        <v>698</v>
      </c>
      <c r="AA83" s="6" t="s">
        <v>698</v>
      </c>
      <c r="AB83" s="6" t="s">
        <v>698</v>
      </c>
      <c r="AC83" s="6" t="s">
        <v>698</v>
      </c>
      <c r="AD83" s="6" t="s">
        <v>698</v>
      </c>
      <c r="AE83" s="6" t="s">
        <v>698</v>
      </c>
      <c r="AF83" s="123"/>
      <c r="AG83" s="6">
        <f t="shared" si="156"/>
        <v>-1</v>
      </c>
      <c r="AH83" s="6"/>
      <c r="AI83" s="6">
        <f t="shared" si="157"/>
        <v>-1</v>
      </c>
      <c r="AJ83" s="6">
        <f t="shared" si="158"/>
        <v>-1</v>
      </c>
      <c r="AK83" s="6">
        <f t="shared" si="159"/>
        <v>-1</v>
      </c>
      <c r="AL83" s="6">
        <f t="shared" si="160"/>
        <v>-1</v>
      </c>
      <c r="AM83" s="6">
        <f t="shared" si="161"/>
        <v>-1</v>
      </c>
      <c r="AN83" s="6">
        <f t="shared" si="162"/>
        <v>-1</v>
      </c>
      <c r="AO83" s="6">
        <f t="shared" si="163"/>
        <v>-1</v>
      </c>
      <c r="AP83" s="6">
        <f t="shared" si="164"/>
        <v>-1</v>
      </c>
      <c r="AQ83" s="129">
        <f t="shared" si="165"/>
        <v>-1</v>
      </c>
      <c r="AR83" s="123"/>
      <c r="AS83" s="6" t="str">
        <f t="shared" si="153"/>
        <v/>
      </c>
      <c r="AT83" s="6" t="str">
        <f t="shared" si="154"/>
        <v/>
      </c>
      <c r="AU83" s="6" t="str">
        <f t="shared" si="155"/>
        <v/>
      </c>
      <c r="AV83" s="6" t="str">
        <f t="shared" si="155"/>
        <v/>
      </c>
      <c r="AW83" s="6" t="str">
        <f t="shared" si="155"/>
        <v/>
      </c>
      <c r="AX83" s="6" t="str">
        <f t="shared" si="155"/>
        <v/>
      </c>
      <c r="AY83" s="6" t="str">
        <f t="shared" si="155"/>
        <v/>
      </c>
      <c r="AZ83" s="6" t="str">
        <f t="shared" si="155"/>
        <v/>
      </c>
      <c r="BA83" s="6" t="str">
        <f t="shared" si="155"/>
        <v/>
      </c>
      <c r="BB83" s="6" t="str">
        <f t="shared" si="155"/>
        <v/>
      </c>
      <c r="BC83" s="6" t="str">
        <f t="shared" si="155"/>
        <v/>
      </c>
      <c r="BD83" s="156"/>
      <c r="BE83" s="123" t="str" cm="1">
        <f t="array" ref="BE83">IF(AND(AI$74&lt;&gt;"", H83&lt;&gt;0), "'"&amp;BE$4&amp;ROW()&amp;"'"&amp;IF(SUMPRODUCT(--(BF83:$BM83&lt;&gt;""))&lt;&gt;0, ", ", ""), "")</f>
        <v/>
      </c>
      <c r="BF83" s="6" t="str" cm="1">
        <f t="array" ref="BF83">IF(AND(AJ$74&lt;&gt;"", I83&lt;&gt;0), "'"&amp;BF$4&amp;ROW()&amp;"'"&amp;IF(SUMPRODUCT(--(BG83:$BM83&lt;&gt;""))&lt;&gt;0, ", ", ""), "")</f>
        <v/>
      </c>
      <c r="BG83" s="6" t="str" cm="1">
        <f t="array" ref="BG83">IF(AND(AK$74&lt;&gt;"", J83&lt;&gt;0), "'"&amp;BG$4&amp;ROW()&amp;"'"&amp;IF(SUMPRODUCT(--(BH83:$BM83&lt;&gt;""))&lt;&gt;0, ", ", ""), "")</f>
        <v/>
      </c>
      <c r="BH83" s="6" t="str" cm="1">
        <f t="array" ref="BH83">IF(AND(AL$74&lt;&gt;"", K83&lt;&gt;0), "'"&amp;BH$4&amp;ROW()&amp;"'"&amp;IF(SUMPRODUCT(--(BI83:$BM83&lt;&gt;""))&lt;&gt;0, ", ", ""), "")</f>
        <v/>
      </c>
      <c r="BI83" s="6" t="str" cm="1">
        <f t="array" ref="BI83">IF(AND(AM$74&lt;&gt;"", L83&lt;&gt;0), "'"&amp;BI$4&amp;ROW()&amp;"'"&amp;IF(SUMPRODUCT(--(BJ83:$BM83&lt;&gt;""))&lt;&gt;0, ", ", ""), "")</f>
        <v/>
      </c>
      <c r="BJ83" s="6" t="str" cm="1">
        <f t="array" ref="BJ83">IF(AND(AN$74&lt;&gt;"", M83&lt;&gt;0), "'"&amp;BJ$4&amp;ROW()&amp;"'"&amp;IF(SUMPRODUCT(--(BK83:$BM83&lt;&gt;""))&lt;&gt;0, ", ", ""), "")</f>
        <v/>
      </c>
      <c r="BK83" s="6" t="str" cm="1">
        <f t="array" ref="BK83">IF(AND(AO$74&lt;&gt;"", N83&lt;&gt;0), "'"&amp;BK$4&amp;ROW()&amp;"'"&amp;IF(SUMPRODUCT(--(BL83:$BM83&lt;&gt;""))&lt;&gt;0, ", ", ""), "")</f>
        <v/>
      </c>
      <c r="BL83" s="6" t="str" cm="1">
        <f t="array" ref="BL83">IF(AND(AP$74&lt;&gt;"", O83&lt;&gt;0), "'"&amp;BL$4&amp;ROW()&amp;"'"&amp;IF(SUMPRODUCT(--(BM83:$BM83&lt;&gt;""))&lt;&gt;0, ", ", ""), "")</f>
        <v/>
      </c>
      <c r="BM83" s="6" t="str" cm="1">
        <f t="array" ref="BM83">IF(AND(AQ$74&lt;&gt;"", P83&lt;&gt;0), "'"&amp;BM$4&amp;ROW()&amp;"'"&amp;IF(SUMPRODUCT(--($BM83:BN83&lt;&gt;""))&lt;&gt;0, ", ", ""), "")</f>
        <v/>
      </c>
      <c r="BN83" s="155" cm="1">
        <f t="array" ref="BN83">SUMPRODUCT(--(BE83:BM83&lt;&gt;""))</f>
        <v>0</v>
      </c>
      <c r="BO83" s="156" t="str">
        <f t="shared" si="166"/>
        <v/>
      </c>
      <c r="BP83" s="123" t="str">
        <f t="shared" si="132"/>
        <v/>
      </c>
      <c r="BQ83" s="6" t="str">
        <f t="shared" si="133"/>
        <v/>
      </c>
      <c r="BR83" s="6" t="str">
        <f t="shared" si="134"/>
        <v/>
      </c>
      <c r="BS83" s="6" t="str">
        <f t="shared" si="135"/>
        <v/>
      </c>
      <c r="BT83" s="6" t="str">
        <f t="shared" si="136"/>
        <v/>
      </c>
      <c r="BU83" s="6" t="str">
        <f t="shared" si="137"/>
        <v/>
      </c>
      <c r="BV83" s="6" t="str">
        <f t="shared" si="138"/>
        <v/>
      </c>
      <c r="BW83" s="6" t="str">
        <f t="shared" si="139"/>
        <v/>
      </c>
      <c r="BX83" s="6" t="str">
        <f t="shared" si="140"/>
        <v/>
      </c>
      <c r="BY83" s="6" t="str">
        <f t="shared" si="141"/>
        <v/>
      </c>
      <c r="BZ83" s="6" t="str">
        <f t="shared" si="142"/>
        <v/>
      </c>
      <c r="CA83" s="6" t="str">
        <f t="shared" si="143"/>
        <v/>
      </c>
      <c r="CB83" s="123" t="str">
        <f t="shared" si="145"/>
        <v/>
      </c>
      <c r="CC83" s="6" t="str">
        <f t="shared" si="146"/>
        <v/>
      </c>
      <c r="CD83" s="60" t="str">
        <f t="shared" si="147"/>
        <v/>
      </c>
    </row>
    <row r="84" spans="1:82" ht="14.4" customHeight="1" x14ac:dyDescent="0.3">
      <c r="A84" s="110" t="str">
        <f t="shared" si="144"/>
        <v/>
      </c>
      <c r="B84" s="100"/>
      <c r="C84" s="70"/>
      <c r="D84" s="27" t="s">
        <v>86</v>
      </c>
      <c r="E84" s="27"/>
      <c r="F84" s="97"/>
      <c r="G84" s="78">
        <f t="shared" si="151"/>
        <v>0</v>
      </c>
      <c r="H84" s="97"/>
      <c r="I84" s="97"/>
      <c r="J84" s="97"/>
      <c r="K84" s="97"/>
      <c r="L84" s="97"/>
      <c r="M84" s="97"/>
      <c r="N84" s="97"/>
      <c r="O84" s="97"/>
      <c r="P84" s="97"/>
      <c r="Q84" s="6"/>
      <c r="R84" s="122"/>
      <c r="S84" s="6"/>
      <c r="T84" s="123"/>
      <c r="U84" s="6" t="s">
        <v>650</v>
      </c>
      <c r="V84" s="6"/>
      <c r="W84" s="6" t="s">
        <v>698</v>
      </c>
      <c r="X84" s="6" t="s">
        <v>698</v>
      </c>
      <c r="Y84" s="6" t="s">
        <v>698</v>
      </c>
      <c r="Z84" s="6" t="s">
        <v>698</v>
      </c>
      <c r="AA84" s="6" t="s">
        <v>698</v>
      </c>
      <c r="AB84" s="6" t="s">
        <v>698</v>
      </c>
      <c r="AC84" s="6" t="s">
        <v>698</v>
      </c>
      <c r="AD84" s="6" t="s">
        <v>698</v>
      </c>
      <c r="AE84" s="6" t="s">
        <v>698</v>
      </c>
      <c r="AF84" s="123"/>
      <c r="AG84" s="6">
        <f t="shared" si="156"/>
        <v>-1</v>
      </c>
      <c r="AH84" s="6"/>
      <c r="AI84" s="6">
        <f t="shared" si="157"/>
        <v>-1</v>
      </c>
      <c r="AJ84" s="6">
        <f t="shared" si="158"/>
        <v>-1</v>
      </c>
      <c r="AK84" s="6">
        <f t="shared" si="159"/>
        <v>-1</v>
      </c>
      <c r="AL84" s="6">
        <f t="shared" si="160"/>
        <v>-1</v>
      </c>
      <c r="AM84" s="6">
        <f t="shared" si="161"/>
        <v>-1</v>
      </c>
      <c r="AN84" s="6">
        <f t="shared" si="162"/>
        <v>-1</v>
      </c>
      <c r="AO84" s="6">
        <f t="shared" si="163"/>
        <v>-1</v>
      </c>
      <c r="AP84" s="6">
        <f t="shared" si="164"/>
        <v>-1</v>
      </c>
      <c r="AQ84" s="129">
        <f t="shared" si="165"/>
        <v>-1</v>
      </c>
      <c r="AR84" s="123"/>
      <c r="AS84" s="6" t="str">
        <f t="shared" si="153"/>
        <v/>
      </c>
      <c r="AT84" s="6" t="str">
        <f t="shared" si="154"/>
        <v/>
      </c>
      <c r="AU84" s="6" t="str">
        <f t="shared" si="155"/>
        <v/>
      </c>
      <c r="AV84" s="6" t="str">
        <f t="shared" si="155"/>
        <v/>
      </c>
      <c r="AW84" s="6" t="str">
        <f t="shared" si="155"/>
        <v/>
      </c>
      <c r="AX84" s="6" t="str">
        <f t="shared" si="155"/>
        <v/>
      </c>
      <c r="AY84" s="6" t="str">
        <f t="shared" si="155"/>
        <v/>
      </c>
      <c r="AZ84" s="6" t="str">
        <f t="shared" si="155"/>
        <v/>
      </c>
      <c r="BA84" s="6" t="str">
        <f t="shared" si="155"/>
        <v/>
      </c>
      <c r="BB84" s="6" t="str">
        <f t="shared" si="155"/>
        <v/>
      </c>
      <c r="BC84" s="6" t="str">
        <f t="shared" si="155"/>
        <v/>
      </c>
      <c r="BD84" s="156"/>
      <c r="BE84" s="123" t="str" cm="1">
        <f t="array" ref="BE84">IF(AND(AI$74&lt;&gt;"", H84&lt;&gt;0), "'"&amp;BE$4&amp;ROW()&amp;"'"&amp;IF(SUMPRODUCT(--(BF84:$BM84&lt;&gt;""))&lt;&gt;0, ", ", ""), "")</f>
        <v/>
      </c>
      <c r="BF84" s="6" t="str" cm="1">
        <f t="array" ref="BF84">IF(AND(AJ$74&lt;&gt;"", I84&lt;&gt;0), "'"&amp;BF$4&amp;ROW()&amp;"'"&amp;IF(SUMPRODUCT(--(BG84:$BM84&lt;&gt;""))&lt;&gt;0, ", ", ""), "")</f>
        <v/>
      </c>
      <c r="BG84" s="6" t="str" cm="1">
        <f t="array" ref="BG84">IF(AND(AK$74&lt;&gt;"", J84&lt;&gt;0), "'"&amp;BG$4&amp;ROW()&amp;"'"&amp;IF(SUMPRODUCT(--(BH84:$BM84&lt;&gt;""))&lt;&gt;0, ", ", ""), "")</f>
        <v/>
      </c>
      <c r="BH84" s="6" t="str" cm="1">
        <f t="array" ref="BH84">IF(AND(AL$74&lt;&gt;"", K84&lt;&gt;0), "'"&amp;BH$4&amp;ROW()&amp;"'"&amp;IF(SUMPRODUCT(--(BI84:$BM84&lt;&gt;""))&lt;&gt;0, ", ", ""), "")</f>
        <v/>
      </c>
      <c r="BI84" s="6" t="str" cm="1">
        <f t="array" ref="BI84">IF(AND(AM$74&lt;&gt;"", L84&lt;&gt;0), "'"&amp;BI$4&amp;ROW()&amp;"'"&amp;IF(SUMPRODUCT(--(BJ84:$BM84&lt;&gt;""))&lt;&gt;0, ", ", ""), "")</f>
        <v/>
      </c>
      <c r="BJ84" s="6" t="str" cm="1">
        <f t="array" ref="BJ84">IF(AND(AN$74&lt;&gt;"", M84&lt;&gt;0), "'"&amp;BJ$4&amp;ROW()&amp;"'"&amp;IF(SUMPRODUCT(--(BK84:$BM84&lt;&gt;""))&lt;&gt;0, ", ", ""), "")</f>
        <v/>
      </c>
      <c r="BK84" s="6" t="str" cm="1">
        <f t="array" ref="BK84">IF(AND(AO$74&lt;&gt;"", N84&lt;&gt;0), "'"&amp;BK$4&amp;ROW()&amp;"'"&amp;IF(SUMPRODUCT(--(BL84:$BM84&lt;&gt;""))&lt;&gt;0, ", ", ""), "")</f>
        <v/>
      </c>
      <c r="BL84" s="6" t="str" cm="1">
        <f t="array" ref="BL84">IF(AND(AP$74&lt;&gt;"", O84&lt;&gt;0), "'"&amp;BL$4&amp;ROW()&amp;"'"&amp;IF(SUMPRODUCT(--(BM84:$BM84&lt;&gt;""))&lt;&gt;0, ", ", ""), "")</f>
        <v/>
      </c>
      <c r="BM84" s="6" t="str" cm="1">
        <f t="array" ref="BM84">IF(AND(AQ$74&lt;&gt;"", P84&lt;&gt;0), "'"&amp;BM$4&amp;ROW()&amp;"'"&amp;IF(SUMPRODUCT(--($BM84:BN84&lt;&gt;""))&lt;&gt;0, ", ", ""), "")</f>
        <v/>
      </c>
      <c r="BN84" s="155" cm="1">
        <f t="array" ref="BN84">SUMPRODUCT(--(BE84:BM84&lt;&gt;""))</f>
        <v>0</v>
      </c>
      <c r="BO84" s="156" t="str">
        <f t="shared" si="166"/>
        <v/>
      </c>
      <c r="BP84" s="123" t="str">
        <f t="shared" si="132"/>
        <v/>
      </c>
      <c r="BQ84" s="6" t="str">
        <f t="shared" si="133"/>
        <v/>
      </c>
      <c r="BR84" s="6" t="str">
        <f t="shared" si="134"/>
        <v/>
      </c>
      <c r="BS84" s="6" t="str">
        <f t="shared" si="135"/>
        <v/>
      </c>
      <c r="BT84" s="6" t="str">
        <f t="shared" si="136"/>
        <v/>
      </c>
      <c r="BU84" s="6" t="str">
        <f t="shared" si="137"/>
        <v/>
      </c>
      <c r="BV84" s="6" t="str">
        <f t="shared" si="138"/>
        <v/>
      </c>
      <c r="BW84" s="6" t="str">
        <f t="shared" si="139"/>
        <v/>
      </c>
      <c r="BX84" s="6" t="str">
        <f t="shared" si="140"/>
        <v/>
      </c>
      <c r="BY84" s="6" t="str">
        <f t="shared" si="141"/>
        <v/>
      </c>
      <c r="BZ84" s="6" t="str">
        <f t="shared" si="142"/>
        <v/>
      </c>
      <c r="CA84" s="6" t="str">
        <f t="shared" si="143"/>
        <v/>
      </c>
      <c r="CB84" s="123" t="str">
        <f t="shared" si="145"/>
        <v/>
      </c>
      <c r="CC84" s="6" t="str">
        <f t="shared" si="146"/>
        <v/>
      </c>
      <c r="CD84" s="60" t="str">
        <f t="shared" si="147"/>
        <v/>
      </c>
    </row>
    <row r="85" spans="1:82" ht="24" customHeight="1" x14ac:dyDescent="0.3">
      <c r="A85" s="110" t="str">
        <f t="shared" si="144"/>
        <v/>
      </c>
      <c r="B85" s="100"/>
      <c r="C85" s="70"/>
      <c r="D85" s="27"/>
      <c r="E85" s="27"/>
      <c r="F85" s="78"/>
      <c r="G85" s="78"/>
      <c r="H85" s="78"/>
      <c r="I85" s="78"/>
      <c r="J85" s="78"/>
      <c r="K85" s="78"/>
      <c r="L85" s="78"/>
      <c r="M85" s="78"/>
      <c r="N85" s="78"/>
      <c r="O85" s="78"/>
      <c r="P85" s="78"/>
      <c r="Q85" s="6"/>
      <c r="R85" s="122"/>
      <c r="S85" s="6"/>
      <c r="T85" s="123"/>
      <c r="U85" s="6"/>
      <c r="V85" s="6"/>
      <c r="W85" s="6"/>
      <c r="X85" s="6"/>
      <c r="Y85" s="6"/>
      <c r="Z85" s="6"/>
      <c r="AA85" s="6"/>
      <c r="AB85" s="6"/>
      <c r="AC85" s="6"/>
      <c r="AD85" s="6"/>
      <c r="AE85" s="6"/>
      <c r="AF85" s="123"/>
      <c r="AG85" s="6"/>
      <c r="AH85" s="6"/>
      <c r="AI85" s="6"/>
      <c r="AJ85" s="6"/>
      <c r="AK85" s="6"/>
      <c r="AL85" s="6"/>
      <c r="AM85" s="6"/>
      <c r="AN85" s="6"/>
      <c r="AO85" s="6"/>
      <c r="AP85" s="6"/>
      <c r="AQ85" s="129"/>
      <c r="AR85" s="123"/>
      <c r="AS85" s="6"/>
      <c r="AT85" s="6"/>
      <c r="AU85" s="6"/>
      <c r="AV85" s="6"/>
      <c r="AW85" s="6"/>
      <c r="AX85" s="6"/>
      <c r="AY85" s="6"/>
      <c r="AZ85" s="6"/>
      <c r="BA85" s="6"/>
      <c r="BB85" s="6"/>
      <c r="BC85" s="6"/>
      <c r="BD85" s="156"/>
      <c r="BE85" s="123"/>
      <c r="BF85" s="6"/>
      <c r="BG85" s="6"/>
      <c r="BH85" s="6"/>
      <c r="BI85" s="6"/>
      <c r="BJ85" s="6"/>
      <c r="BK85" s="6"/>
      <c r="BL85" s="6"/>
      <c r="BM85" s="6"/>
      <c r="BN85" s="155"/>
      <c r="BO85" s="156"/>
      <c r="BP85" s="123" t="str">
        <f t="shared" si="132"/>
        <v/>
      </c>
      <c r="BQ85" s="6" t="str">
        <f t="shared" si="133"/>
        <v/>
      </c>
      <c r="BR85" s="6" t="str">
        <f t="shared" si="134"/>
        <v/>
      </c>
      <c r="BS85" s="6" t="str">
        <f t="shared" si="135"/>
        <v/>
      </c>
      <c r="BT85" s="6" t="str">
        <f t="shared" si="136"/>
        <v/>
      </c>
      <c r="BU85" s="6" t="str">
        <f t="shared" si="137"/>
        <v/>
      </c>
      <c r="BV85" s="6" t="str">
        <f t="shared" si="138"/>
        <v/>
      </c>
      <c r="BW85" s="6" t="str">
        <f t="shared" si="139"/>
        <v/>
      </c>
      <c r="BX85" s="6" t="str">
        <f t="shared" si="140"/>
        <v/>
      </c>
      <c r="BY85" s="6" t="str">
        <f t="shared" si="141"/>
        <v/>
      </c>
      <c r="BZ85" s="6" t="str">
        <f t="shared" si="142"/>
        <v/>
      </c>
      <c r="CA85" s="6" t="str">
        <f t="shared" si="143"/>
        <v/>
      </c>
      <c r="CB85" s="123" t="str">
        <f t="shared" si="145"/>
        <v/>
      </c>
      <c r="CC85" s="6" t="str">
        <f t="shared" si="146"/>
        <v/>
      </c>
      <c r="CD85" s="60" t="str">
        <f t="shared" si="147"/>
        <v/>
      </c>
    </row>
    <row r="86" spans="1:82" x14ac:dyDescent="0.3">
      <c r="A86" s="88"/>
      <c r="B86" s="26"/>
      <c r="C86" s="26"/>
      <c r="D86" s="26"/>
      <c r="E86" s="26"/>
      <c r="F86" s="26"/>
      <c r="G86" s="26"/>
      <c r="H86" s="26"/>
      <c r="I86" s="26"/>
      <c r="J86" s="26"/>
      <c r="K86" s="26"/>
      <c r="L86" s="26"/>
      <c r="M86" s="26"/>
      <c r="N86" s="26"/>
      <c r="O86" s="26"/>
      <c r="P86" s="26"/>
      <c r="Q86" s="26"/>
      <c r="R86" s="89"/>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90" t="s">
        <v>6</v>
      </c>
      <c r="CD86" s="26"/>
    </row>
  </sheetData>
  <sheetProtection algorithmName="SHA-512" hashValue="89h5h9k1Rkjvz5levARpZye96mNs1hqC4f70+JRAqzZ2wEAaE6dfqeExwEp+FOuToNSw1Bzkqpc0ShlrgxVRPw==" saltValue="utkCWuLUueV+twHkUnBvpQ==" spinCount="100000" sheet="1" objects="1" scenarios="1" selectLockedCells="1"/>
  <mergeCells count="11">
    <mergeCell ref="B2:F3"/>
    <mergeCell ref="M3:M4"/>
    <mergeCell ref="N3:N4"/>
    <mergeCell ref="O3:O4"/>
    <mergeCell ref="P3:P4"/>
    <mergeCell ref="G3:G4"/>
    <mergeCell ref="H3:H4"/>
    <mergeCell ref="I3:I4"/>
    <mergeCell ref="J3:J4"/>
    <mergeCell ref="K3:K4"/>
    <mergeCell ref="L3:L4"/>
  </mergeCells>
  <conditionalFormatting sqref="C5:P85">
    <cfRule type="expression" dxfId="71" priority="1931">
      <formula>$C5&lt;&gt;""</formula>
    </cfRule>
  </conditionalFormatting>
  <conditionalFormatting sqref="D5:P85">
    <cfRule type="expression" dxfId="70" priority="1932">
      <formula>AND($D5&lt;&gt;"", MOD(ROW(), 2)=0)</formula>
    </cfRule>
  </conditionalFormatting>
  <conditionalFormatting sqref="E5:P85">
    <cfRule type="expression" dxfId="69" priority="1883">
      <formula>BP5&lt;&gt;""</formula>
    </cfRule>
    <cfRule type="expression" dxfId="68" priority="1919">
      <formula>AR5&lt;&gt;""</formula>
    </cfRule>
    <cfRule type="expression" dxfId="67" priority="1925">
      <formula>AF5=-1</formula>
    </cfRule>
    <cfRule type="expression" dxfId="66" priority="1926">
      <formula>AF5=1</formula>
    </cfRule>
    <cfRule type="expression" dxfId="65" priority="1927">
      <formula>T5&lt;&gt;""</formula>
    </cfRule>
    <cfRule type="expression" dxfId="64" priority="1928">
      <formula>AND(E5="v", T5="bool")</formula>
    </cfRule>
  </conditionalFormatting>
  <conditionalFormatting sqref="H5:P85">
    <cfRule type="expression" dxfId="63" priority="1924">
      <formula>BE5&lt;&gt;""</formula>
    </cfRule>
  </conditionalFormatting>
  <conditionalFormatting sqref="R5:BO85">
    <cfRule type="expression" dxfId="62" priority="1929">
      <formula>_xlfn.ISFORMULA(R5)</formula>
    </cfRule>
    <cfRule type="expression" dxfId="61" priority="1930">
      <formula>NOT(ISBLANK(R5))</formula>
    </cfRule>
  </conditionalFormatting>
  <conditionalFormatting sqref="CD5:DD85">
    <cfRule type="expression" dxfId="60" priority="1">
      <formula>AND($CB5="", $CC5&lt;&gt;"")</formula>
    </cfRule>
  </conditionalFormatting>
  <pageMargins left="0.70866141732283472" right="0.70866141732283472" top="0.74803149606299213" bottom="0.74803149606299213" header="0.31496062992125984" footer="0.31496062992125984"/>
  <pageSetup paperSize="9" scale="10" fitToHeight="0" orientation="portrait" r:id="rId1"/>
  <headerFooter>
    <oddFooter>Pagina &amp;P van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D10B-6BF7-4B87-A21D-C180864AAAAB}">
  <sheetPr codeName="Blad12">
    <pageSetUpPr fitToPage="1"/>
  </sheetPr>
  <dimension ref="A1:BH64"/>
  <sheetViews>
    <sheetView showGridLines="0" zoomScaleNormal="100" zoomScaleSheetLayoutView="100" workbookViewId="0">
      <pane xSplit="1" ySplit="4" topLeftCell="B5" activePane="bottomRight" state="frozen"/>
      <selection pane="topRight"/>
      <selection pane="bottomLeft"/>
      <selection pane="bottomRight"/>
    </sheetView>
  </sheetViews>
  <sheetFormatPr defaultColWidth="8.88671875" defaultRowHeight="14.4" x14ac:dyDescent="0.3"/>
  <cols>
    <col min="1" max="1" width="2.44140625" style="91" customWidth="1"/>
    <col min="2" max="2" width="2.44140625" customWidth="1"/>
    <col min="3" max="3" width="2.5546875" customWidth="1"/>
    <col min="4" max="4" width="9" customWidth="1"/>
    <col min="5" max="5" width="38.109375" customWidth="1"/>
    <col min="6" max="7" width="22.33203125" customWidth="1"/>
    <col min="8" max="8" width="19.33203125" style="28" customWidth="1"/>
    <col min="9" max="9" width="8.88671875" style="28" hidden="1" customWidth="1"/>
    <col min="10" max="33" width="8.88671875" hidden="1" customWidth="1"/>
    <col min="34" max="34" width="2.44140625" style="25" customWidth="1"/>
  </cols>
  <sheetData>
    <row r="1" spans="1:60" ht="24.6" customHeight="1" x14ac:dyDescent="0.3">
      <c r="A1" s="80"/>
      <c r="C1" s="92"/>
      <c r="H1" s="63"/>
      <c r="I1" s="63" t="str">
        <f>IF(Sjabloon_werksoort&lt;&gt;"Atelier", "Dit blad is niet van toepassing voor uw organisatie.", IF(I4&lt;&gt;0, "Vul verplichte velden in.  ", "")&amp;IF(J4=1, "Er is 1 foutmelding. Controleer het blad.", IF(J4&gt;1, "Er zijn "&amp;J4&amp;" foutmeldingen. Controleer het blad.", "")))</f>
        <v xml:space="preserve">Vul verplichte velden in.  </v>
      </c>
      <c r="AH1" s="81"/>
    </row>
    <row r="2" spans="1:60" s="1" customFormat="1" ht="9.6" customHeight="1" x14ac:dyDescent="0.3">
      <c r="A2" s="82"/>
      <c r="B2" s="165" t="s">
        <v>739</v>
      </c>
      <c r="C2" s="165"/>
      <c r="D2" s="165"/>
      <c r="E2" s="165"/>
      <c r="F2" s="39"/>
      <c r="G2" s="39"/>
      <c r="H2" s="66"/>
      <c r="I2" s="66" t="s">
        <v>656</v>
      </c>
      <c r="AA2" s="106" t="s">
        <v>657</v>
      </c>
      <c r="AH2" s="81"/>
    </row>
    <row r="3" spans="1:60" s="1" customFormat="1" ht="12.9" customHeight="1" x14ac:dyDescent="0.3">
      <c r="B3" s="165"/>
      <c r="C3" s="165"/>
      <c r="D3" s="165"/>
      <c r="E3" s="165"/>
      <c r="G3" s="83"/>
      <c r="H3" s="65"/>
      <c r="I3" s="65" t="s">
        <v>752</v>
      </c>
      <c r="J3" s="25" t="s">
        <v>753</v>
      </c>
      <c r="K3" s="67" t="s">
        <v>633</v>
      </c>
      <c r="L3" s="25"/>
      <c r="M3" s="25"/>
      <c r="N3" s="25"/>
      <c r="O3" s="25"/>
      <c r="P3" s="62" t="s">
        <v>619</v>
      </c>
      <c r="Q3" s="25"/>
      <c r="R3" s="66"/>
      <c r="S3" s="25"/>
      <c r="T3" s="25"/>
      <c r="U3" s="67" t="s">
        <v>611</v>
      </c>
      <c r="V3" s="25"/>
      <c r="W3" s="66"/>
      <c r="X3" s="66"/>
      <c r="Y3" s="66"/>
      <c r="Z3" s="74" t="s">
        <v>48</v>
      </c>
      <c r="AA3" s="67" t="s">
        <v>612</v>
      </c>
      <c r="AB3" s="25"/>
      <c r="AC3" s="25"/>
      <c r="AD3" s="25"/>
      <c r="AE3" s="25"/>
      <c r="AF3" s="67" t="s">
        <v>53</v>
      </c>
      <c r="AG3" s="25"/>
      <c r="AH3" s="81"/>
    </row>
    <row r="4" spans="1:60" s="85" customFormat="1" ht="14.1" customHeight="1" x14ac:dyDescent="0.3">
      <c r="A4" s="84"/>
      <c r="B4" s="59"/>
      <c r="C4" s="59"/>
      <c r="D4" s="59"/>
      <c r="E4" s="59"/>
      <c r="F4" s="59"/>
      <c r="G4" s="59"/>
      <c r="H4" s="59"/>
      <c r="I4" s="133">
        <f>SUMIF(P5:S63, 1)</f>
        <v>6</v>
      </c>
      <c r="J4" s="134" cm="1">
        <f t="array" ref="J4">SUMPRODUCT(--((U5:Y63)&lt;&gt;""))+SUMPRODUCT(--((AA5:AE63)&lt;&gt;""))</f>
        <v>0</v>
      </c>
      <c r="K4" s="135" t="str">
        <f>SUBSTITUTE(ADDRESS(1, COLUMN(C4), 4, 1), "1", "")</f>
        <v>C</v>
      </c>
      <c r="L4" s="134" t="str">
        <f>SUBSTITUTE(ADDRESS(1, COLUMN(D4), 4, 1), "1", "")</f>
        <v>D</v>
      </c>
      <c r="M4" s="134" t="str">
        <f>SUBSTITUTE(ADDRESS(1, COLUMN(E4), 4, 1), "1", "")</f>
        <v>E</v>
      </c>
      <c r="N4" s="134" t="str">
        <f>SUBSTITUTE(ADDRESS(1, COLUMN(F4), 4, 1), "1", "")</f>
        <v>F</v>
      </c>
      <c r="O4" s="134" t="str">
        <f>SUBSTITUTE(ADDRESS(1, COLUMN(G4), 4, 1), "1", "")</f>
        <v>G</v>
      </c>
      <c r="P4" s="135" t="str">
        <f>SUBSTITUTE(ADDRESS(1, COLUMN(C4), 4, 1), "1", "")</f>
        <v>C</v>
      </c>
      <c r="Q4" s="134" t="str">
        <f>SUBSTITUTE(ADDRESS(1, COLUMN(D4), 4, 1), "1", "")</f>
        <v>D</v>
      </c>
      <c r="R4" s="134" t="str">
        <f>SUBSTITUTE(ADDRESS(1, COLUMN(E4), 4, 1), "1", "")</f>
        <v>E</v>
      </c>
      <c r="S4" s="134" t="str">
        <f>SUBSTITUTE(ADDRESS(1, COLUMN(F4), 4, 1), "1", "")</f>
        <v>F</v>
      </c>
      <c r="T4" s="134" t="str">
        <f>SUBSTITUTE(ADDRESS(1, COLUMN(G4), 4, 1), "1", "")</f>
        <v>G</v>
      </c>
      <c r="U4" s="135" t="str">
        <f>SUBSTITUTE(ADDRESS(1, COLUMN(C4), 4, 1), "1", "")</f>
        <v>C</v>
      </c>
      <c r="V4" s="134" t="str">
        <f>SUBSTITUTE(ADDRESS(1, COLUMN(D4), 4, 1), "1", "")</f>
        <v>D</v>
      </c>
      <c r="W4" s="134" t="str">
        <f>SUBSTITUTE(ADDRESS(1, COLUMN(E4), 4, 1), "1", "")</f>
        <v>E</v>
      </c>
      <c r="X4" s="134" t="str">
        <f>SUBSTITUTE(ADDRESS(1, COLUMN(F4), 4, 1), "1", "")</f>
        <v>F</v>
      </c>
      <c r="Y4" s="134" t="str">
        <f>SUBSTITUTE(ADDRESS(1, COLUMN(G4), 4, 1), "1", "")</f>
        <v>G</v>
      </c>
      <c r="Z4" s="136"/>
      <c r="AA4" s="135" t="str">
        <f>SUBSTITUTE(ADDRESS(1, COLUMN(C4), 4, 1), "1", "")</f>
        <v>C</v>
      </c>
      <c r="AB4" s="134" t="str">
        <f>SUBSTITUTE(ADDRESS(1, COLUMN(D4), 4, 1), "1", "")</f>
        <v>D</v>
      </c>
      <c r="AC4" s="134" t="str">
        <f>SUBSTITUTE(ADDRESS(1, COLUMN(E4), 4, 1), "1", "")</f>
        <v>E</v>
      </c>
      <c r="AD4" s="134" t="str">
        <f>SUBSTITUTE(ADDRESS(1, COLUMN(F4), 4, 1), "1", "")</f>
        <v>F</v>
      </c>
      <c r="AE4" s="134"/>
      <c r="AF4" s="135" t="s">
        <v>34</v>
      </c>
      <c r="AG4" s="134" t="s">
        <v>34</v>
      </c>
      <c r="AH4" s="86"/>
      <c r="BH4" s="64" t="s">
        <v>44</v>
      </c>
    </row>
    <row r="5" spans="1:60" ht="14.1" customHeight="1" x14ac:dyDescent="0.3">
      <c r="A5" s="110" t="str">
        <f t="shared" ref="A5:A15" si="0">IF(AH5&lt;&gt;"", "✘", "")</f>
        <v/>
      </c>
      <c r="B5" s="100"/>
      <c r="C5" s="27"/>
      <c r="D5" s="27"/>
      <c r="E5" s="27"/>
      <c r="F5" s="27"/>
      <c r="G5" s="27"/>
      <c r="H5" s="29"/>
      <c r="I5" s="29"/>
      <c r="J5" s="27"/>
      <c r="K5" s="61"/>
      <c r="L5" s="27"/>
      <c r="M5" s="27"/>
      <c r="N5" s="27"/>
      <c r="O5" s="27"/>
      <c r="P5" s="61"/>
      <c r="Q5" s="27"/>
      <c r="R5" s="27"/>
      <c r="S5" s="27"/>
      <c r="T5" s="27"/>
      <c r="U5" s="61"/>
      <c r="V5" s="27"/>
      <c r="W5" s="69"/>
      <c r="X5" s="69"/>
      <c r="Y5" s="69"/>
      <c r="Z5" s="137"/>
      <c r="AA5" s="61" t="str">
        <f t="shared" ref="AA5:AA15" si="1">IF(P5&lt;0, IF(C5&lt;&gt;"", "| Veld '"&amp;AA$4&amp;ROW()&amp;"'"&amp;Fout_redundant, ""), "")</f>
        <v/>
      </c>
      <c r="AB5" s="27" t="str">
        <f t="shared" ref="AB5:AB15" si="2">IF(Q5&lt;0, IF(D5&lt;&gt;"", "| Veld '"&amp;AB$4&amp;ROW()&amp;"'"&amp;Fout_redundant, ""), "")</f>
        <v/>
      </c>
      <c r="AC5" s="27" t="str">
        <f t="shared" ref="AC5:AC15" si="3">IF(R5&lt;0, IF(E5&lt;&gt;"", "| Veld '"&amp;AC$4&amp;ROW()&amp;"'"&amp;Fout_redundant, ""), "")</f>
        <v/>
      </c>
      <c r="AD5" s="27" t="str">
        <f t="shared" ref="AD5:AD15" si="4">IF(S5&lt;0, IF(F5&lt;&gt;"", "| Veld '"&amp;AD$4&amp;ROW()&amp;"'"&amp;Fout_redundant, ""), "")</f>
        <v/>
      </c>
      <c r="AE5" s="27"/>
      <c r="AF5" s="61"/>
      <c r="AG5" s="27"/>
      <c r="AH5" s="60" t="str">
        <f>_xlfn.CONCAT(U5,AA5,V5,AB5,W5,AC5,X5,AD5,AF5,Z5,Y5,AE5)</f>
        <v/>
      </c>
    </row>
    <row r="6" spans="1:60" ht="14.1" customHeight="1" x14ac:dyDescent="0.3">
      <c r="A6" s="110" t="str">
        <f t="shared" si="0"/>
        <v>✘</v>
      </c>
      <c r="B6" s="100" t="s">
        <v>630</v>
      </c>
      <c r="C6" s="27"/>
      <c r="D6" s="27"/>
      <c r="E6" s="27"/>
      <c r="F6" s="27"/>
      <c r="G6" s="27"/>
      <c r="H6" s="29"/>
      <c r="I6" s="29"/>
      <c r="J6" s="27"/>
      <c r="K6" s="61"/>
      <c r="L6" s="27"/>
      <c r="M6" s="27"/>
      <c r="N6" s="27"/>
      <c r="O6" s="27"/>
      <c r="P6" s="61"/>
      <c r="Q6" s="27"/>
      <c r="R6" s="27"/>
      <c r="S6" s="27"/>
      <c r="T6" s="27"/>
      <c r="U6" s="61"/>
      <c r="V6" s="27"/>
      <c r="W6" s="69"/>
      <c r="X6" s="69"/>
      <c r="Y6" s="69"/>
      <c r="Z6" s="75" t="str" cm="1">
        <f t="array" ref="Z6">IF(Sjabloon_werksoort&lt;&gt;"Atelier", "", IF(SUMPRODUCT(--(($R$9:$T$14)=1))&lt;&gt;0, "| Vul minstens één verplicht veld in.  ", ""))</f>
        <v xml:space="preserve">| Vul minstens één verplicht veld in.  </v>
      </c>
      <c r="AA6" s="61" t="str">
        <f t="shared" si="1"/>
        <v/>
      </c>
      <c r="AB6" s="27" t="str">
        <f t="shared" si="2"/>
        <v/>
      </c>
      <c r="AC6" s="27" t="str">
        <f t="shared" si="3"/>
        <v/>
      </c>
      <c r="AD6" s="27" t="str">
        <f t="shared" si="4"/>
        <v/>
      </c>
      <c r="AE6" s="27"/>
      <c r="AF6" s="61"/>
      <c r="AG6" s="27"/>
      <c r="AH6" s="60" t="str">
        <f t="shared" ref="AH6:AH63" si="5">_xlfn.CONCAT(U6,AA6,V6,AB6,W6,AC6,X6,AD6,AF6,Z6,Y6,AE6)</f>
        <v xml:space="preserve">| Vul minstens één verplicht veld in.  </v>
      </c>
    </row>
    <row r="7" spans="1:60" ht="6.9" customHeight="1" x14ac:dyDescent="0.3">
      <c r="A7" s="110" t="str">
        <f t="shared" si="0"/>
        <v/>
      </c>
      <c r="B7" s="100"/>
      <c r="C7" s="27"/>
      <c r="D7" s="27"/>
      <c r="E7" s="27"/>
      <c r="F7" s="27"/>
      <c r="G7" s="27"/>
      <c r="H7" s="29"/>
      <c r="I7" s="29"/>
      <c r="J7" s="27"/>
      <c r="K7" s="61"/>
      <c r="L7" s="27"/>
      <c r="M7" s="27"/>
      <c r="N7" s="27"/>
      <c r="O7" s="27"/>
      <c r="P7" s="61"/>
      <c r="Q7" s="27"/>
      <c r="R7" s="27"/>
      <c r="S7" s="27"/>
      <c r="T7" s="27"/>
      <c r="U7" s="61"/>
      <c r="V7" s="27"/>
      <c r="W7" s="69"/>
      <c r="X7" s="69"/>
      <c r="Y7" s="69"/>
      <c r="Z7" s="137"/>
      <c r="AA7" s="61" t="str">
        <f t="shared" si="1"/>
        <v/>
      </c>
      <c r="AB7" s="27" t="str">
        <f t="shared" si="2"/>
        <v/>
      </c>
      <c r="AC7" s="27" t="str">
        <f t="shared" si="3"/>
        <v/>
      </c>
      <c r="AD7" s="27" t="str">
        <f t="shared" si="4"/>
        <v/>
      </c>
      <c r="AE7" s="27"/>
      <c r="AF7" s="61"/>
      <c r="AG7" s="27"/>
      <c r="AH7" s="60" t="str">
        <f t="shared" si="5"/>
        <v/>
      </c>
    </row>
    <row r="8" spans="1:60" ht="12" customHeight="1" x14ac:dyDescent="0.3">
      <c r="A8" s="110" t="str">
        <f t="shared" si="0"/>
        <v/>
      </c>
      <c r="B8" s="100"/>
      <c r="C8" s="93" t="s">
        <v>728</v>
      </c>
      <c r="D8" s="94"/>
      <c r="E8" s="94"/>
      <c r="F8" s="94" t="s">
        <v>777</v>
      </c>
      <c r="G8" s="94" t="s">
        <v>778</v>
      </c>
      <c r="H8" s="29"/>
      <c r="I8" s="29"/>
      <c r="J8" s="27"/>
      <c r="K8" s="61"/>
      <c r="L8" s="27"/>
      <c r="M8" s="27"/>
      <c r="N8" s="27"/>
      <c r="O8" s="27"/>
      <c r="P8" s="61"/>
      <c r="Q8" s="27"/>
      <c r="R8" s="27"/>
      <c r="S8" s="27"/>
      <c r="T8" s="27"/>
      <c r="U8" s="61"/>
      <c r="V8" s="27"/>
      <c r="W8" s="69"/>
      <c r="X8" s="69"/>
      <c r="Y8" s="69"/>
      <c r="Z8" s="137"/>
      <c r="AA8" s="61" t="str">
        <f t="shared" si="1"/>
        <v/>
      </c>
      <c r="AB8" s="27" t="str">
        <f t="shared" si="2"/>
        <v/>
      </c>
      <c r="AC8" s="27" t="str">
        <f t="shared" si="3"/>
        <v/>
      </c>
      <c r="AD8" s="27" t="str">
        <f t="shared" si="4"/>
        <v/>
      </c>
      <c r="AE8" s="27"/>
      <c r="AF8" s="61"/>
      <c r="AG8" s="27"/>
      <c r="AH8" s="60" t="str">
        <f t="shared" si="5"/>
        <v/>
      </c>
    </row>
    <row r="9" spans="1:60" ht="16.5" customHeight="1" x14ac:dyDescent="0.3">
      <c r="A9" s="110" t="str">
        <f t="shared" si="0"/>
        <v/>
      </c>
      <c r="B9" s="100"/>
      <c r="C9" s="69" t="s">
        <v>628</v>
      </c>
      <c r="D9" s="78"/>
      <c r="E9" s="27"/>
      <c r="F9" s="97"/>
      <c r="G9" s="97"/>
      <c r="H9" s="29"/>
      <c r="I9" s="29"/>
      <c r="J9" s="27"/>
      <c r="K9" s="61"/>
      <c r="L9" s="27"/>
      <c r="M9" s="27"/>
      <c r="N9" s="27" t="s">
        <v>698</v>
      </c>
      <c r="O9" s="27" t="s">
        <v>698</v>
      </c>
      <c r="P9" s="61"/>
      <c r="Q9" s="27"/>
      <c r="R9" s="27"/>
      <c r="S9" s="27">
        <f t="shared" ref="S9:T13" si="6">IF(Sjabloon_werksoort&lt;&gt;"Atelier", -1, IF(SUM($F$9:$G$14)&gt;0, 0, IF(F9&lt;&gt;"", 0, 1)))</f>
        <v>1</v>
      </c>
      <c r="T9" s="27">
        <f t="shared" si="6"/>
        <v>1</v>
      </c>
      <c r="U9" s="61"/>
      <c r="V9" s="27"/>
      <c r="W9" s="69"/>
      <c r="X9" s="27" t="str">
        <f t="shared" ref="X9:Y14" si="7">IF(F9&lt;&gt;"", IF(ISTEXT(F9), IFERROR(IF(SEARCH(".", F9)&lt;&gt;0, "| Veld '"&amp;X$4&amp;ROW()&amp;"': "&amp;Fout_punt), "| Veld '"&amp;X$4&amp;ROW()&amp;"': "&amp;Fout_geen_getal),
IF(F9&lt;0, "| Veld '"&amp;X$4&amp;ROW()&amp;"': Dit getal mag niet negatief zijn.  ",
IF((F9-ROUND(F9, 0))&lt;&gt;0, "| Veld '"&amp;X$4&amp;ROW()&amp;"': Dit getal moet geheel zijn.  ", ""))), "")</f>
        <v/>
      </c>
      <c r="Y9" s="69" t="str">
        <f t="shared" si="7"/>
        <v/>
      </c>
      <c r="Z9" s="137"/>
      <c r="AA9" s="61" t="str">
        <f t="shared" si="1"/>
        <v/>
      </c>
      <c r="AB9" s="27" t="str">
        <f t="shared" si="2"/>
        <v/>
      </c>
      <c r="AC9" s="27" t="str">
        <f t="shared" si="3"/>
        <v/>
      </c>
      <c r="AD9" s="27" t="str">
        <f t="shared" si="4"/>
        <v/>
      </c>
      <c r="AE9" s="27"/>
      <c r="AF9" s="61"/>
      <c r="AG9" s="27"/>
      <c r="AH9" s="60" t="str">
        <f t="shared" si="5"/>
        <v/>
      </c>
    </row>
    <row r="10" spans="1:60" ht="16.5" customHeight="1" x14ac:dyDescent="0.3">
      <c r="A10" s="110" t="str">
        <f t="shared" si="0"/>
        <v/>
      </c>
      <c r="B10" s="100"/>
      <c r="C10" s="69" t="s">
        <v>620</v>
      </c>
      <c r="D10" s="78"/>
      <c r="E10" s="27"/>
      <c r="F10" s="97"/>
      <c r="G10" s="97"/>
      <c r="H10" s="29"/>
      <c r="I10" s="29"/>
      <c r="J10" s="27"/>
      <c r="K10" s="61"/>
      <c r="L10" s="27"/>
      <c r="M10" s="27"/>
      <c r="N10" s="27" t="s">
        <v>698</v>
      </c>
      <c r="O10" s="27" t="s">
        <v>698</v>
      </c>
      <c r="P10" s="61"/>
      <c r="Q10" s="27"/>
      <c r="R10" s="27"/>
      <c r="S10" s="27">
        <f t="shared" si="6"/>
        <v>1</v>
      </c>
      <c r="T10" s="27">
        <f t="shared" si="6"/>
        <v>1</v>
      </c>
      <c r="U10" s="61"/>
      <c r="V10" s="27"/>
      <c r="W10" s="69"/>
      <c r="X10" s="27" t="str">
        <f t="shared" si="7"/>
        <v/>
      </c>
      <c r="Y10" s="69" t="str">
        <f t="shared" si="7"/>
        <v/>
      </c>
      <c r="Z10" s="137"/>
      <c r="AA10" s="61" t="str">
        <f t="shared" si="1"/>
        <v/>
      </c>
      <c r="AB10" s="27" t="str">
        <f t="shared" si="2"/>
        <v/>
      </c>
      <c r="AC10" s="27" t="str">
        <f t="shared" si="3"/>
        <v/>
      </c>
      <c r="AD10" s="27" t="str">
        <f t="shared" si="4"/>
        <v/>
      </c>
      <c r="AE10" s="27"/>
      <c r="AF10" s="61"/>
      <c r="AG10" s="27"/>
      <c r="AH10" s="60" t="str">
        <f t="shared" si="5"/>
        <v/>
      </c>
    </row>
    <row r="11" spans="1:60" ht="16.5" customHeight="1" x14ac:dyDescent="0.3">
      <c r="A11" s="110" t="str">
        <f t="shared" si="0"/>
        <v/>
      </c>
      <c r="B11" s="100"/>
      <c r="C11" s="69" t="s">
        <v>280</v>
      </c>
      <c r="D11" s="78"/>
      <c r="E11" s="27"/>
      <c r="F11" s="97"/>
      <c r="G11" s="97"/>
      <c r="H11" s="29"/>
      <c r="I11" s="29"/>
      <c r="J11" s="27"/>
      <c r="K11" s="61"/>
      <c r="L11" s="27"/>
      <c r="M11" s="27"/>
      <c r="N11" s="27" t="s">
        <v>698</v>
      </c>
      <c r="O11" s="27" t="s">
        <v>698</v>
      </c>
      <c r="P11" s="61"/>
      <c r="Q11" s="27"/>
      <c r="R11" s="27"/>
      <c r="S11" s="27">
        <f t="shared" si="6"/>
        <v>1</v>
      </c>
      <c r="T11" s="27">
        <f t="shared" si="6"/>
        <v>1</v>
      </c>
      <c r="U11" s="61"/>
      <c r="V11" s="27"/>
      <c r="W11" s="69"/>
      <c r="X11" s="27" t="str">
        <f t="shared" si="7"/>
        <v/>
      </c>
      <c r="Y11" s="69" t="str">
        <f t="shared" si="7"/>
        <v/>
      </c>
      <c r="Z11" s="137"/>
      <c r="AA11" s="61" t="str">
        <f t="shared" si="1"/>
        <v/>
      </c>
      <c r="AB11" s="27" t="str">
        <f t="shared" si="2"/>
        <v/>
      </c>
      <c r="AC11" s="27" t="str">
        <f t="shared" si="3"/>
        <v/>
      </c>
      <c r="AD11" s="27" t="str">
        <f t="shared" si="4"/>
        <v/>
      </c>
      <c r="AE11" s="27"/>
      <c r="AF11" s="61"/>
      <c r="AG11" s="27"/>
      <c r="AH11" s="60" t="str">
        <f t="shared" si="5"/>
        <v/>
      </c>
    </row>
    <row r="12" spans="1:60" ht="16.5" customHeight="1" x14ac:dyDescent="0.3">
      <c r="A12" s="110" t="str">
        <f t="shared" si="0"/>
        <v/>
      </c>
      <c r="B12" s="100"/>
      <c r="C12" s="69" t="s">
        <v>627</v>
      </c>
      <c r="D12" s="78"/>
      <c r="E12" s="27"/>
      <c r="F12" s="97"/>
      <c r="G12" s="97"/>
      <c r="H12" s="29"/>
      <c r="I12" s="29"/>
      <c r="J12" s="27"/>
      <c r="K12" s="61"/>
      <c r="L12" s="27"/>
      <c r="M12" s="27"/>
      <c r="N12" s="27" t="s">
        <v>698</v>
      </c>
      <c r="O12" s="27" t="s">
        <v>698</v>
      </c>
      <c r="P12" s="61"/>
      <c r="Q12" s="27"/>
      <c r="R12" s="27"/>
      <c r="S12" s="27">
        <f t="shared" si="6"/>
        <v>1</v>
      </c>
      <c r="T12" s="27">
        <f t="shared" si="6"/>
        <v>1</v>
      </c>
      <c r="U12" s="61"/>
      <c r="V12" s="27"/>
      <c r="W12" s="69"/>
      <c r="X12" s="27" t="str">
        <f t="shared" si="7"/>
        <v/>
      </c>
      <c r="Y12" s="69" t="str">
        <f t="shared" si="7"/>
        <v/>
      </c>
      <c r="Z12" s="137"/>
      <c r="AA12" s="61" t="str">
        <f t="shared" si="1"/>
        <v/>
      </c>
      <c r="AB12" s="27" t="str">
        <f t="shared" si="2"/>
        <v/>
      </c>
      <c r="AC12" s="27" t="str">
        <f t="shared" si="3"/>
        <v/>
      </c>
      <c r="AD12" s="27" t="str">
        <f t="shared" si="4"/>
        <v/>
      </c>
      <c r="AE12" s="27"/>
      <c r="AF12" s="61"/>
      <c r="AG12" s="27"/>
      <c r="AH12" s="60" t="str">
        <f t="shared" si="5"/>
        <v/>
      </c>
    </row>
    <row r="13" spans="1:60" ht="16.5" customHeight="1" x14ac:dyDescent="0.3">
      <c r="A13" s="110" t="str">
        <f t="shared" si="0"/>
        <v/>
      </c>
      <c r="B13" s="100"/>
      <c r="C13" s="69" t="s">
        <v>66</v>
      </c>
      <c r="D13" s="78"/>
      <c r="E13" s="27"/>
      <c r="F13" s="97"/>
      <c r="G13" s="97"/>
      <c r="H13" s="29"/>
      <c r="I13" s="29"/>
      <c r="J13" s="27"/>
      <c r="K13" s="61"/>
      <c r="L13" s="27"/>
      <c r="M13" s="27"/>
      <c r="N13" s="27" t="s">
        <v>698</v>
      </c>
      <c r="O13" s="27" t="s">
        <v>698</v>
      </c>
      <c r="P13" s="61"/>
      <c r="Q13" s="27"/>
      <c r="R13" s="27"/>
      <c r="S13" s="27">
        <f t="shared" si="6"/>
        <v>1</v>
      </c>
      <c r="T13" s="27">
        <f t="shared" si="6"/>
        <v>1</v>
      </c>
      <c r="U13" s="61"/>
      <c r="V13" s="27"/>
      <c r="W13" s="69"/>
      <c r="X13" s="27" t="str">
        <f t="shared" si="7"/>
        <v/>
      </c>
      <c r="Y13" s="69" t="str">
        <f t="shared" si="7"/>
        <v/>
      </c>
      <c r="Z13" s="137"/>
      <c r="AA13" s="61" t="str">
        <f t="shared" si="1"/>
        <v/>
      </c>
      <c r="AB13" s="27" t="str">
        <f t="shared" si="2"/>
        <v/>
      </c>
      <c r="AC13" s="27" t="str">
        <f t="shared" si="3"/>
        <v/>
      </c>
      <c r="AD13" s="27" t="str">
        <f t="shared" si="4"/>
        <v/>
      </c>
      <c r="AE13" s="27"/>
      <c r="AF13" s="61"/>
      <c r="AG13" s="27"/>
      <c r="AH13" s="60" t="str">
        <f t="shared" si="5"/>
        <v/>
      </c>
    </row>
    <row r="14" spans="1:60" ht="16.5" customHeight="1" x14ac:dyDescent="0.3">
      <c r="A14" s="110" t="str">
        <f t="shared" si="0"/>
        <v/>
      </c>
      <c r="B14" s="100"/>
      <c r="C14" s="69" t="s">
        <v>87</v>
      </c>
      <c r="D14" s="78"/>
      <c r="E14" s="27"/>
      <c r="F14" s="97"/>
      <c r="G14" s="97"/>
      <c r="H14" s="29"/>
      <c r="I14" s="29"/>
      <c r="J14" s="27"/>
      <c r="K14" s="61"/>
      <c r="L14" s="27"/>
      <c r="M14" s="27" t="s">
        <v>631</v>
      </c>
      <c r="N14" s="27" t="s">
        <v>698</v>
      </c>
      <c r="O14" s="27" t="s">
        <v>698</v>
      </c>
      <c r="P14" s="61"/>
      <c r="Q14" s="27"/>
      <c r="R14" s="27">
        <f>IF(Sjabloon_werksoort&lt;&gt;"Atelier", -1, IF(OR(F14&lt;&gt;"", G14&lt;&gt;0), IF(E14&lt;&gt;"", 0, 1), 0))</f>
        <v>0</v>
      </c>
      <c r="S14" s="27">
        <f>IF(Sjabloon_werksoort&lt;&gt;"Atelier", -1, IF(SUM($F$9:$G$14)&gt;0, IF($E14&lt;&gt;"", IF(SUM($F$14:$G$14)&lt;&gt;0, 0, IF(F14&lt;&gt;"", 0, 1)), 0), 1))</f>
        <v>1</v>
      </c>
      <c r="T14" s="27">
        <f>IF(Sjabloon_werksoort&lt;&gt;"Atelier", -1, IF(SUM($F$9:$G$14)&gt;0, IF($E14&lt;&gt;"", IF(SUM($F$14:$G$14)&lt;&gt;0, 0, IF(G14&lt;&gt;"", 0, 1)), 0), 1))</f>
        <v>1</v>
      </c>
      <c r="U14" s="61"/>
      <c r="V14" s="27"/>
      <c r="W14" s="69"/>
      <c r="X14" s="27" t="str">
        <f t="shared" si="7"/>
        <v/>
      </c>
      <c r="Y14" s="69" t="str">
        <f t="shared" si="7"/>
        <v/>
      </c>
      <c r="Z14" s="137"/>
      <c r="AA14" s="61" t="str">
        <f t="shared" si="1"/>
        <v/>
      </c>
      <c r="AB14" s="27" t="str">
        <f t="shared" si="2"/>
        <v/>
      </c>
      <c r="AC14" s="27" t="str">
        <f t="shared" si="3"/>
        <v/>
      </c>
      <c r="AD14" s="27" t="str">
        <f t="shared" si="4"/>
        <v/>
      </c>
      <c r="AE14" s="27"/>
      <c r="AF14" s="61"/>
      <c r="AG14" s="27"/>
      <c r="AH14" s="60" t="str">
        <f t="shared" si="5"/>
        <v/>
      </c>
    </row>
    <row r="15" spans="1:60" ht="16.5" customHeight="1" x14ac:dyDescent="0.3">
      <c r="A15" s="110" t="str">
        <f t="shared" si="0"/>
        <v/>
      </c>
      <c r="B15" s="100"/>
      <c r="C15" s="131" t="s">
        <v>617</v>
      </c>
      <c r="D15" s="132"/>
      <c r="E15" s="132"/>
      <c r="F15" s="132">
        <f>SUM(F9:F14)</f>
        <v>0</v>
      </c>
      <c r="G15" s="132">
        <f>SUM(G9:G14)</f>
        <v>0</v>
      </c>
      <c r="H15" s="29"/>
      <c r="I15" s="29"/>
      <c r="J15" s="27"/>
      <c r="K15" s="61"/>
      <c r="L15" s="27"/>
      <c r="M15" s="27"/>
      <c r="N15" s="27"/>
      <c r="O15" s="27"/>
      <c r="P15" s="61"/>
      <c r="Q15" s="27"/>
      <c r="R15" s="27"/>
      <c r="S15" s="27"/>
      <c r="T15" s="27"/>
      <c r="U15" s="61"/>
      <c r="V15" s="27"/>
      <c r="W15" s="69"/>
      <c r="X15" s="69"/>
      <c r="Y15" s="69"/>
      <c r="Z15" s="137"/>
      <c r="AA15" s="61" t="str">
        <f t="shared" si="1"/>
        <v/>
      </c>
      <c r="AB15" s="27" t="str">
        <f t="shared" si="2"/>
        <v/>
      </c>
      <c r="AC15" s="27" t="str">
        <f t="shared" si="3"/>
        <v/>
      </c>
      <c r="AD15" s="27" t="str">
        <f t="shared" si="4"/>
        <v/>
      </c>
      <c r="AE15" s="27"/>
      <c r="AF15" s="61"/>
      <c r="AG15" s="27"/>
      <c r="AH15" s="60" t="str">
        <f t="shared" si="5"/>
        <v/>
      </c>
    </row>
    <row r="16" spans="1:60" ht="17.399999999999999" customHeight="1" x14ac:dyDescent="0.3">
      <c r="A16" s="110" t="str">
        <f t="shared" ref="A16:A17" si="8">IF(AH16&lt;&gt;"", "✘", "")</f>
        <v/>
      </c>
      <c r="B16" s="100"/>
      <c r="C16" s="27"/>
      <c r="D16" s="27"/>
      <c r="E16" s="27"/>
      <c r="F16" s="27"/>
      <c r="G16" s="27"/>
      <c r="H16" s="29"/>
      <c r="I16" s="29"/>
      <c r="J16" s="27"/>
      <c r="K16" s="61"/>
      <c r="L16" s="27"/>
      <c r="M16" s="27"/>
      <c r="N16" s="27"/>
      <c r="O16" s="27"/>
      <c r="P16" s="61"/>
      <c r="Q16" s="27"/>
      <c r="R16" s="27"/>
      <c r="S16" s="27"/>
      <c r="T16" s="27"/>
      <c r="U16" s="61"/>
      <c r="V16" s="27"/>
      <c r="W16" s="27"/>
      <c r="X16" s="27"/>
      <c r="Y16" s="27"/>
      <c r="Z16" s="75"/>
      <c r="AA16" s="61" t="str">
        <f t="shared" ref="AA16:AA17" si="9">IF(P16&lt;0, IF(C16&lt;&gt;"", "| Veld '"&amp;AA$4&amp;ROW()&amp;"'"&amp;Fout_redundant, ""), "")</f>
        <v/>
      </c>
      <c r="AB16" s="27" t="str">
        <f t="shared" ref="AB16:AB17" si="10">IF(Q16&lt;0, IF(D16&lt;&gt;"", "| Veld '"&amp;AB$4&amp;ROW()&amp;"'"&amp;Fout_redundant, ""), "")</f>
        <v/>
      </c>
      <c r="AC16" s="27" t="str">
        <f t="shared" ref="AC16:AC17" si="11">IF(R16&lt;0, IF(E16&lt;&gt;"", "| Veld '"&amp;AC$4&amp;ROW()&amp;"'"&amp;Fout_redundant, ""), "")</f>
        <v/>
      </c>
      <c r="AD16" s="27" t="str">
        <f t="shared" ref="AD16:AD17" si="12">IF(S16&lt;0, IF(F16&lt;&gt;"", "| Veld '"&amp;AD$4&amp;ROW()&amp;"'"&amp;Fout_redundant, ""), "")</f>
        <v/>
      </c>
      <c r="AE16" s="27"/>
      <c r="AF16" s="61"/>
      <c r="AG16" s="27"/>
      <c r="AH16" s="60" t="str">
        <f t="shared" si="5"/>
        <v/>
      </c>
    </row>
    <row r="17" spans="1:34" ht="14.1" customHeight="1" x14ac:dyDescent="0.3">
      <c r="A17" s="110" t="str">
        <f t="shared" si="8"/>
        <v>✘</v>
      </c>
      <c r="B17" s="100" t="s">
        <v>779</v>
      </c>
      <c r="C17" s="27"/>
      <c r="D17" s="27"/>
      <c r="E17" s="27"/>
      <c r="F17" s="27"/>
      <c r="G17" s="27"/>
      <c r="H17" s="29"/>
      <c r="I17" s="29"/>
      <c r="J17" s="27"/>
      <c r="K17" s="61"/>
      <c r="L17" s="27"/>
      <c r="M17" s="27"/>
      <c r="N17" s="27"/>
      <c r="O17" s="27"/>
      <c r="P17" s="61"/>
      <c r="Q17" s="27"/>
      <c r="R17" s="27"/>
      <c r="S17" s="27"/>
      <c r="T17" s="27"/>
      <c r="U17" s="61"/>
      <c r="V17" s="27"/>
      <c r="W17" s="27"/>
      <c r="X17" s="27"/>
      <c r="Y17" s="27"/>
      <c r="Z17" s="75" t="str" cm="1">
        <f t="array" ref="Z17">IF(Sjabloon_werksoort&lt;&gt;"Atelier", "", IF(AND(COUNTA(#REF!)&lt;&gt;0, SUMPRODUCT(--(($C$22:$C$30)&lt;&gt;""))=0), "| Selecteer minstens één techniek.  ", IF(R30=1, "| Vul verplichte velden in.  ", "")))</f>
        <v xml:space="preserve">| Selecteer minstens één techniek.  </v>
      </c>
      <c r="AA17" s="61" t="str">
        <f t="shared" si="9"/>
        <v/>
      </c>
      <c r="AB17" s="27" t="str">
        <f t="shared" si="10"/>
        <v/>
      </c>
      <c r="AC17" s="27" t="str">
        <f t="shared" si="11"/>
        <v/>
      </c>
      <c r="AD17" s="27" t="str">
        <f t="shared" si="12"/>
        <v/>
      </c>
      <c r="AE17" s="27"/>
      <c r="AF17" s="61"/>
      <c r="AG17" s="27"/>
      <c r="AH17" s="60" t="str">
        <f t="shared" si="5"/>
        <v xml:space="preserve">| Selecteer minstens één techniek.  </v>
      </c>
    </row>
    <row r="18" spans="1:34" ht="9.9" customHeight="1" x14ac:dyDescent="0.3">
      <c r="A18" s="110"/>
      <c r="B18" s="100"/>
      <c r="C18" s="151" t="s">
        <v>776</v>
      </c>
      <c r="D18" s="27"/>
      <c r="E18" s="27"/>
      <c r="F18" s="27"/>
      <c r="G18" s="27"/>
      <c r="H18" s="29"/>
      <c r="I18" s="29"/>
      <c r="J18" s="27"/>
      <c r="K18" s="61"/>
      <c r="L18" s="27"/>
      <c r="M18" s="27"/>
      <c r="N18" s="27"/>
      <c r="O18" s="27"/>
      <c r="P18" s="61"/>
      <c r="Q18" s="27"/>
      <c r="R18" s="27"/>
      <c r="S18" s="27"/>
      <c r="T18" s="27"/>
      <c r="U18" s="61"/>
      <c r="V18" s="27"/>
      <c r="W18" s="27"/>
      <c r="X18" s="27"/>
      <c r="Y18" s="27"/>
      <c r="Z18" s="75"/>
      <c r="AA18" s="61"/>
      <c r="AB18" s="27"/>
      <c r="AC18" s="27"/>
      <c r="AD18" s="27"/>
      <c r="AE18" s="27"/>
      <c r="AF18" s="61"/>
      <c r="AG18" s="27"/>
      <c r="AH18" s="60" t="str">
        <f t="shared" si="5"/>
        <v/>
      </c>
    </row>
    <row r="19" spans="1:34" ht="9.9" customHeight="1" x14ac:dyDescent="0.3">
      <c r="A19" s="110"/>
      <c r="B19" s="100"/>
      <c r="C19" s="151" t="s">
        <v>775</v>
      </c>
      <c r="D19" s="27"/>
      <c r="E19" s="27"/>
      <c r="F19" s="27"/>
      <c r="G19" s="27"/>
      <c r="H19" s="29"/>
      <c r="I19" s="29"/>
      <c r="J19" s="27"/>
      <c r="K19" s="61"/>
      <c r="L19" s="27"/>
      <c r="M19" s="27"/>
      <c r="N19" s="27"/>
      <c r="O19" s="27"/>
      <c r="P19" s="61"/>
      <c r="Q19" s="27"/>
      <c r="R19" s="27"/>
      <c r="S19" s="27"/>
      <c r="T19" s="27"/>
      <c r="U19" s="61"/>
      <c r="V19" s="27"/>
      <c r="W19" s="27"/>
      <c r="X19" s="27"/>
      <c r="Y19" s="27"/>
      <c r="Z19" s="75"/>
      <c r="AA19" s="61"/>
      <c r="AB19" s="27"/>
      <c r="AC19" s="27"/>
      <c r="AD19" s="27"/>
      <c r="AE19" s="27"/>
      <c r="AF19" s="61"/>
      <c r="AG19" s="27"/>
      <c r="AH19" s="60" t="str">
        <f t="shared" si="5"/>
        <v/>
      </c>
    </row>
    <row r="20" spans="1:34" ht="9.9" customHeight="1" x14ac:dyDescent="0.3">
      <c r="A20" s="110"/>
      <c r="B20" s="100"/>
      <c r="C20" s="151" t="s">
        <v>719</v>
      </c>
      <c r="D20" s="27"/>
      <c r="E20" s="27"/>
      <c r="F20" s="27"/>
      <c r="G20" s="27"/>
      <c r="H20" s="29"/>
      <c r="I20" s="29"/>
      <c r="J20" s="27"/>
      <c r="K20" s="61"/>
      <c r="L20" s="27"/>
      <c r="M20" s="27"/>
      <c r="N20" s="27"/>
      <c r="O20" s="27"/>
      <c r="P20" s="61"/>
      <c r="Q20" s="27"/>
      <c r="R20" s="27"/>
      <c r="S20" s="27"/>
      <c r="T20" s="27"/>
      <c r="U20" s="61"/>
      <c r="V20" s="27"/>
      <c r="W20" s="27"/>
      <c r="X20" s="27"/>
      <c r="Y20" s="27"/>
      <c r="Z20" s="75"/>
      <c r="AA20" s="61"/>
      <c r="AB20" s="27"/>
      <c r="AC20" s="27"/>
      <c r="AD20" s="27"/>
      <c r="AE20" s="27"/>
      <c r="AF20" s="61"/>
      <c r="AG20" s="27"/>
      <c r="AH20" s="60" t="str">
        <f t="shared" si="5"/>
        <v/>
      </c>
    </row>
    <row r="21" spans="1:34" ht="7.35" customHeight="1" x14ac:dyDescent="0.3">
      <c r="A21" s="110" t="str">
        <f t="shared" ref="A21:A35" si="13">IF(AH21&lt;&gt;"", "✘", "")</f>
        <v/>
      </c>
      <c r="B21" s="100"/>
      <c r="C21" s="27"/>
      <c r="D21" s="27"/>
      <c r="E21" s="27"/>
      <c r="F21" s="27"/>
      <c r="G21" s="27"/>
      <c r="H21" s="29"/>
      <c r="I21" s="29"/>
      <c r="J21" s="27"/>
      <c r="K21" s="61"/>
      <c r="L21" s="27"/>
      <c r="M21" s="27"/>
      <c r="N21" s="27"/>
      <c r="O21" s="27"/>
      <c r="P21" s="61"/>
      <c r="Q21" s="27"/>
      <c r="R21" s="27"/>
      <c r="S21" s="27"/>
      <c r="T21" s="27"/>
      <c r="U21" s="61"/>
      <c r="V21" s="27"/>
      <c r="W21" s="27"/>
      <c r="X21" s="27"/>
      <c r="Y21" s="27"/>
      <c r="Z21" s="75"/>
      <c r="AA21" s="61" t="str">
        <f t="shared" ref="AA21:AA63" si="14">IF(P21&lt;0, IF(C21&lt;&gt;"", "| Veld '"&amp;AA$4&amp;ROW()&amp;"'"&amp;Fout_redundant, ""), "")</f>
        <v/>
      </c>
      <c r="AB21" s="27" t="str">
        <f t="shared" ref="AB21:AB63" si="15">IF(Q21&lt;0, IF(D21&lt;&gt;"", "| Veld '"&amp;AB$4&amp;ROW()&amp;"'"&amp;Fout_redundant, ""), "")</f>
        <v/>
      </c>
      <c r="AC21" s="27" t="str">
        <f t="shared" ref="AC21:AC63" si="16">IF(R21&lt;0, IF(E21&lt;&gt;"", "| Veld '"&amp;AC$4&amp;ROW()&amp;"'"&amp;Fout_redundant, ""), "")</f>
        <v/>
      </c>
      <c r="AD21" s="27" t="str">
        <f t="shared" ref="AD21:AD63" si="17">IF(S21&lt;0, IF(F21&lt;&gt;"", "| Veld '"&amp;AD$4&amp;ROW()&amp;"'"&amp;Fout_redundant, ""), "")</f>
        <v/>
      </c>
      <c r="AE21" s="27"/>
      <c r="AF21" s="61"/>
      <c r="AG21" s="27"/>
      <c r="AH21" s="60" t="str">
        <f t="shared" si="5"/>
        <v/>
      </c>
    </row>
    <row r="22" spans="1:34" x14ac:dyDescent="0.3">
      <c r="A22" s="110" t="str">
        <f t="shared" si="13"/>
        <v/>
      </c>
      <c r="B22" s="100"/>
      <c r="C22" s="98"/>
      <c r="D22" s="114" t="s">
        <v>622</v>
      </c>
      <c r="E22" s="27"/>
      <c r="F22" s="27"/>
      <c r="G22" s="27"/>
      <c r="H22" s="29"/>
      <c r="I22" s="29"/>
      <c r="J22" s="27"/>
      <c r="K22" s="61" t="s">
        <v>632</v>
      </c>
      <c r="L22" s="27"/>
      <c r="M22" s="27"/>
      <c r="N22" s="27"/>
      <c r="O22" s="27"/>
      <c r="P22" s="61" cm="1">
        <f t="array" ref="P22">IF(Sjabloon_werksoort&lt;&gt;"Atelier", -1, IF(SUM($F$9:$G$10)&lt;&gt;0, IF(SUMPRODUCT(--(($C$22:$C$30)&lt;&gt;""))&lt;&gt;0, 0, 1), -1))</f>
        <v>-1</v>
      </c>
      <c r="Q22" s="27"/>
      <c r="R22" s="27"/>
      <c r="S22" s="27"/>
      <c r="T22" s="27"/>
      <c r="U22" s="27" t="str">
        <f t="shared" ref="U22:U30" si="18">IF(C22&lt;&gt;"", IF(C22&lt;&gt;"v", "| Veld '"&amp;U$4&amp;ROW()&amp;"': Gebruik een 'v'-teken om aan te vinken of laat het veld leeg.  ", ""), "")</f>
        <v/>
      </c>
      <c r="V22" s="27"/>
      <c r="W22" s="27"/>
      <c r="X22" s="27"/>
      <c r="Y22" s="27"/>
      <c r="Z22" s="75"/>
      <c r="AA22" s="61" t="str">
        <f t="shared" si="14"/>
        <v/>
      </c>
      <c r="AB22" s="27" t="str">
        <f t="shared" si="15"/>
        <v/>
      </c>
      <c r="AC22" s="27" t="str">
        <f t="shared" si="16"/>
        <v/>
      </c>
      <c r="AD22" s="27" t="str">
        <f t="shared" si="17"/>
        <v/>
      </c>
      <c r="AE22" s="27"/>
      <c r="AF22" s="61"/>
      <c r="AG22" s="27"/>
      <c r="AH22" s="60" t="str">
        <f t="shared" si="5"/>
        <v/>
      </c>
    </row>
    <row r="23" spans="1:34" x14ac:dyDescent="0.3">
      <c r="A23" s="110" t="str">
        <f t="shared" si="13"/>
        <v/>
      </c>
      <c r="B23" s="100"/>
      <c r="C23" s="98"/>
      <c r="D23" s="114" t="s">
        <v>623</v>
      </c>
      <c r="E23" s="27"/>
      <c r="F23" s="27"/>
      <c r="G23" s="27"/>
      <c r="H23" s="29"/>
      <c r="I23" s="29"/>
      <c r="J23" s="27"/>
      <c r="K23" s="61" t="s">
        <v>632</v>
      </c>
      <c r="L23" s="27"/>
      <c r="M23" s="27"/>
      <c r="N23" s="27"/>
      <c r="O23" s="27"/>
      <c r="P23" s="61" cm="1">
        <f t="array" ref="P23">IF(Sjabloon_werksoort&lt;&gt;"Atelier", -1, IF(SUM($F$9:$G$10)&lt;&gt;0, IF(SUMPRODUCT(--(($C$22:$C$30)&lt;&gt;""))&lt;&gt;0, 0, 1), -1))</f>
        <v>-1</v>
      </c>
      <c r="Q23" s="27"/>
      <c r="R23" s="27"/>
      <c r="S23" s="27"/>
      <c r="T23" s="27"/>
      <c r="U23" s="27" t="str">
        <f t="shared" si="18"/>
        <v/>
      </c>
      <c r="V23" s="27"/>
      <c r="W23" s="27"/>
      <c r="X23" s="27"/>
      <c r="Y23" s="27"/>
      <c r="Z23" s="75"/>
      <c r="AA23" s="61" t="str">
        <f t="shared" si="14"/>
        <v/>
      </c>
      <c r="AB23" s="27" t="str">
        <f t="shared" si="15"/>
        <v/>
      </c>
      <c r="AC23" s="27" t="str">
        <f t="shared" si="16"/>
        <v/>
      </c>
      <c r="AD23" s="27" t="str">
        <f t="shared" si="17"/>
        <v/>
      </c>
      <c r="AE23" s="27"/>
      <c r="AF23" s="61"/>
      <c r="AG23" s="27"/>
      <c r="AH23" s="60" t="str">
        <f t="shared" si="5"/>
        <v/>
      </c>
    </row>
    <row r="24" spans="1:34" x14ac:dyDescent="0.3">
      <c r="A24" s="110" t="str">
        <f t="shared" si="13"/>
        <v/>
      </c>
      <c r="B24" s="100"/>
      <c r="C24" s="98"/>
      <c r="D24" s="114" t="s">
        <v>624</v>
      </c>
      <c r="E24" s="27"/>
      <c r="F24" s="27"/>
      <c r="G24" s="27"/>
      <c r="H24" s="29"/>
      <c r="I24" s="29"/>
      <c r="J24" s="27"/>
      <c r="K24" s="61" t="s">
        <v>632</v>
      </c>
      <c r="L24" s="27"/>
      <c r="M24" s="27"/>
      <c r="N24" s="27"/>
      <c r="O24" s="27"/>
      <c r="P24" s="61" cm="1">
        <f t="array" ref="P24">IF(Sjabloon_werksoort&lt;&gt;"Atelier", -1, IF(SUM($F$9:$G$10)&lt;&gt;0, IF(SUMPRODUCT(--(($C$22:$C$30)&lt;&gt;""))&lt;&gt;0, 0, 1), -1))</f>
        <v>-1</v>
      </c>
      <c r="Q24" s="27"/>
      <c r="R24" s="27"/>
      <c r="S24" s="27"/>
      <c r="T24" s="27"/>
      <c r="U24" s="27" t="str">
        <f t="shared" si="18"/>
        <v/>
      </c>
      <c r="V24" s="27"/>
      <c r="W24" s="27"/>
      <c r="X24" s="27"/>
      <c r="Y24" s="27"/>
      <c r="Z24" s="75"/>
      <c r="AA24" s="61" t="str">
        <f t="shared" si="14"/>
        <v/>
      </c>
      <c r="AB24" s="27" t="str">
        <f t="shared" si="15"/>
        <v/>
      </c>
      <c r="AC24" s="27" t="str">
        <f t="shared" si="16"/>
        <v/>
      </c>
      <c r="AD24" s="27" t="str">
        <f t="shared" si="17"/>
        <v/>
      </c>
      <c r="AE24" s="27"/>
      <c r="AF24" s="61"/>
      <c r="AG24" s="27"/>
      <c r="AH24" s="60" t="str">
        <f t="shared" si="5"/>
        <v/>
      </c>
    </row>
    <row r="25" spans="1:34" x14ac:dyDescent="0.3">
      <c r="A25" s="110" t="str">
        <f t="shared" si="13"/>
        <v/>
      </c>
      <c r="B25" s="100"/>
      <c r="C25" s="98"/>
      <c r="D25" s="114" t="s">
        <v>625</v>
      </c>
      <c r="E25" s="27"/>
      <c r="F25" s="27"/>
      <c r="G25" s="27"/>
      <c r="H25" s="29"/>
      <c r="I25" s="29"/>
      <c r="J25" s="27"/>
      <c r="K25" s="61" t="s">
        <v>632</v>
      </c>
      <c r="L25" s="27"/>
      <c r="M25" s="27"/>
      <c r="N25" s="27"/>
      <c r="O25" s="27"/>
      <c r="P25" s="61" cm="1">
        <f t="array" ref="P25">IF(Sjabloon_werksoort&lt;&gt;"Atelier", -1, IF(SUM($F$9:$G$10)&lt;&gt;0, IF(SUMPRODUCT(--(($C$22:$C$30)&lt;&gt;""))&lt;&gt;0, 0, 1), -1))</f>
        <v>-1</v>
      </c>
      <c r="Q25" s="27"/>
      <c r="R25" s="27"/>
      <c r="S25" s="27"/>
      <c r="T25" s="27"/>
      <c r="U25" s="27" t="str">
        <f t="shared" si="18"/>
        <v/>
      </c>
      <c r="V25" s="27"/>
      <c r="W25" s="27"/>
      <c r="X25" s="27"/>
      <c r="Y25" s="27"/>
      <c r="Z25" s="75"/>
      <c r="AA25" s="61" t="str">
        <f t="shared" si="14"/>
        <v/>
      </c>
      <c r="AB25" s="27" t="str">
        <f t="shared" si="15"/>
        <v/>
      </c>
      <c r="AC25" s="27" t="str">
        <f t="shared" si="16"/>
        <v/>
      </c>
      <c r="AD25" s="27" t="str">
        <f t="shared" si="17"/>
        <v/>
      </c>
      <c r="AE25" s="27"/>
      <c r="AF25" s="61"/>
      <c r="AG25" s="27"/>
      <c r="AH25" s="60" t="str">
        <f t="shared" si="5"/>
        <v/>
      </c>
    </row>
    <row r="26" spans="1:34" x14ac:dyDescent="0.3">
      <c r="A26" s="110" t="str">
        <f t="shared" si="13"/>
        <v/>
      </c>
      <c r="B26" s="100"/>
      <c r="C26" s="98"/>
      <c r="D26" s="114" t="s">
        <v>626</v>
      </c>
      <c r="E26" s="27"/>
      <c r="F26" s="27"/>
      <c r="G26" s="27"/>
      <c r="H26" s="29"/>
      <c r="I26" s="29"/>
      <c r="J26" s="27"/>
      <c r="K26" s="61" t="s">
        <v>632</v>
      </c>
      <c r="L26" s="27"/>
      <c r="M26" s="27"/>
      <c r="N26" s="27"/>
      <c r="O26" s="27"/>
      <c r="P26" s="61" cm="1">
        <f t="array" ref="P26">IF(Sjabloon_werksoort&lt;&gt;"Atelier", -1, IF(SUM($F$9:$G$10)&lt;&gt;0, IF(SUMPRODUCT(--(($C$22:$C$30)&lt;&gt;""))&lt;&gt;0, 0, 1), -1))</f>
        <v>-1</v>
      </c>
      <c r="Q26" s="27"/>
      <c r="R26" s="27"/>
      <c r="S26" s="27"/>
      <c r="T26" s="27"/>
      <c r="U26" s="27" t="str">
        <f t="shared" si="18"/>
        <v/>
      </c>
      <c r="V26" s="27"/>
      <c r="W26" s="27"/>
      <c r="X26" s="27"/>
      <c r="Y26" s="27"/>
      <c r="Z26" s="75"/>
      <c r="AA26" s="61" t="str">
        <f t="shared" si="14"/>
        <v/>
      </c>
      <c r="AB26" s="27" t="str">
        <f t="shared" si="15"/>
        <v/>
      </c>
      <c r="AC26" s="27" t="str">
        <f t="shared" si="16"/>
        <v/>
      </c>
      <c r="AD26" s="27" t="str">
        <f t="shared" si="17"/>
        <v/>
      </c>
      <c r="AE26" s="27"/>
      <c r="AF26" s="61"/>
      <c r="AG26" s="27"/>
      <c r="AH26" s="60" t="str">
        <f t="shared" si="5"/>
        <v/>
      </c>
    </row>
    <row r="27" spans="1:34" x14ac:dyDescent="0.3">
      <c r="A27" s="110" t="str">
        <f t="shared" si="13"/>
        <v/>
      </c>
      <c r="B27" s="100"/>
      <c r="C27" s="98"/>
      <c r="D27" s="114" t="s">
        <v>635</v>
      </c>
      <c r="E27" s="27"/>
      <c r="F27" s="27"/>
      <c r="G27" s="27"/>
      <c r="H27" s="29"/>
      <c r="I27" s="29"/>
      <c r="J27" s="27"/>
      <c r="K27" s="61" t="s">
        <v>632</v>
      </c>
      <c r="L27" s="27"/>
      <c r="M27" s="27"/>
      <c r="N27" s="27"/>
      <c r="O27" s="27"/>
      <c r="P27" s="61" cm="1">
        <f t="array" ref="P27">IF(Sjabloon_werksoort&lt;&gt;"Atelier", -1, IF(SUM($F$9:$G$10)&lt;&gt;0, IF(SUMPRODUCT(--(($C$22:$C$30)&lt;&gt;""))&lt;&gt;0, 0, 1), -1))</f>
        <v>-1</v>
      </c>
      <c r="Q27" s="27"/>
      <c r="R27" s="27"/>
      <c r="S27" s="27"/>
      <c r="T27" s="27"/>
      <c r="U27" s="27" t="str">
        <f t="shared" si="18"/>
        <v/>
      </c>
      <c r="V27" s="27"/>
      <c r="W27" s="27"/>
      <c r="X27" s="27"/>
      <c r="Y27" s="27"/>
      <c r="Z27" s="75"/>
      <c r="AA27" s="61" t="str">
        <f t="shared" si="14"/>
        <v/>
      </c>
      <c r="AB27" s="27" t="str">
        <f t="shared" si="15"/>
        <v/>
      </c>
      <c r="AC27" s="27" t="str">
        <f t="shared" si="16"/>
        <v/>
      </c>
      <c r="AD27" s="27" t="str">
        <f t="shared" si="17"/>
        <v/>
      </c>
      <c r="AE27" s="27"/>
      <c r="AF27" s="61"/>
      <c r="AG27" s="27"/>
      <c r="AH27" s="60" t="str">
        <f t="shared" si="5"/>
        <v/>
      </c>
    </row>
    <row r="28" spans="1:34" x14ac:dyDescent="0.3">
      <c r="A28" s="110" t="str">
        <f t="shared" si="13"/>
        <v/>
      </c>
      <c r="B28" s="100"/>
      <c r="C28" s="98"/>
      <c r="D28" s="114" t="s">
        <v>700</v>
      </c>
      <c r="E28" s="27"/>
      <c r="F28" s="27"/>
      <c r="G28" s="27"/>
      <c r="H28" s="29"/>
      <c r="I28" s="29"/>
      <c r="J28" s="27"/>
      <c r="K28" s="61" t="s">
        <v>632</v>
      </c>
      <c r="L28" s="27"/>
      <c r="M28" s="27"/>
      <c r="N28" s="27"/>
      <c r="O28" s="27"/>
      <c r="P28" s="61" cm="1">
        <f t="array" ref="P28">IF(Sjabloon_werksoort&lt;&gt;"Atelier", -1, IF(SUM($F$9:$G$10)&lt;&gt;0, IF(SUMPRODUCT(--(($C$22:$C$30)&lt;&gt;""))&lt;&gt;0, 0, 1), -1))</f>
        <v>-1</v>
      </c>
      <c r="Q28" s="27"/>
      <c r="R28" s="27"/>
      <c r="S28" s="27"/>
      <c r="T28" s="27"/>
      <c r="U28" s="27" t="str">
        <f t="shared" si="18"/>
        <v/>
      </c>
      <c r="V28" s="27"/>
      <c r="W28" s="27"/>
      <c r="X28" s="27"/>
      <c r="Y28" s="27"/>
      <c r="Z28" s="75"/>
      <c r="AA28" s="61" t="str">
        <f t="shared" si="14"/>
        <v/>
      </c>
      <c r="AB28" s="27" t="str">
        <f t="shared" si="15"/>
        <v/>
      </c>
      <c r="AC28" s="27" t="str">
        <f t="shared" si="16"/>
        <v/>
      </c>
      <c r="AD28" s="27" t="str">
        <f t="shared" si="17"/>
        <v/>
      </c>
      <c r="AE28" s="27"/>
      <c r="AF28" s="61"/>
      <c r="AG28" s="27"/>
      <c r="AH28" s="60" t="str">
        <f t="shared" si="5"/>
        <v/>
      </c>
    </row>
    <row r="29" spans="1:34" x14ac:dyDescent="0.3">
      <c r="A29" s="110" t="str">
        <f t="shared" si="13"/>
        <v/>
      </c>
      <c r="B29" s="100"/>
      <c r="C29" s="98"/>
      <c r="D29" s="114" t="s">
        <v>701</v>
      </c>
      <c r="E29" s="27"/>
      <c r="F29" s="27"/>
      <c r="G29" s="27"/>
      <c r="H29" s="29"/>
      <c r="I29" s="29"/>
      <c r="J29" s="27"/>
      <c r="K29" s="61" t="s">
        <v>632</v>
      </c>
      <c r="L29" s="27"/>
      <c r="M29" s="27"/>
      <c r="N29" s="27"/>
      <c r="O29" s="27"/>
      <c r="P29" s="61" cm="1">
        <f t="array" ref="P29">IF(Sjabloon_werksoort&lt;&gt;"Atelier", -1, IF(SUM($F$9:$G$10)&lt;&gt;0, IF(SUMPRODUCT(--(($C$22:$C$30)&lt;&gt;""))&lt;&gt;0, 0, 1), -1))</f>
        <v>-1</v>
      </c>
      <c r="Q29" s="27"/>
      <c r="R29" s="27"/>
      <c r="S29" s="27"/>
      <c r="T29" s="27"/>
      <c r="U29" s="27" t="str">
        <f t="shared" si="18"/>
        <v/>
      </c>
      <c r="V29" s="27"/>
      <c r="W29" s="27"/>
      <c r="X29" s="27"/>
      <c r="Y29" s="27"/>
      <c r="Z29" s="75"/>
      <c r="AA29" s="61" t="str">
        <f t="shared" si="14"/>
        <v/>
      </c>
      <c r="AB29" s="27" t="str">
        <f t="shared" si="15"/>
        <v/>
      </c>
      <c r="AC29" s="27" t="str">
        <f t="shared" si="16"/>
        <v/>
      </c>
      <c r="AD29" s="27" t="str">
        <f t="shared" si="17"/>
        <v/>
      </c>
      <c r="AE29" s="27"/>
      <c r="AF29" s="61"/>
      <c r="AG29" s="27"/>
      <c r="AH29" s="60" t="str">
        <f t="shared" si="5"/>
        <v/>
      </c>
    </row>
    <row r="30" spans="1:34" x14ac:dyDescent="0.3">
      <c r="A30" s="110" t="str">
        <f t="shared" si="13"/>
        <v/>
      </c>
      <c r="B30" s="100"/>
      <c r="C30" s="98"/>
      <c r="D30" s="114" t="str">
        <f>IF(C30&lt;&gt;"", "Andere:", "Andere")</f>
        <v>Andere</v>
      </c>
      <c r="E30" s="103"/>
      <c r="F30" s="27"/>
      <c r="G30" s="27"/>
      <c r="H30" s="29"/>
      <c r="I30" s="29"/>
      <c r="J30" s="27"/>
      <c r="K30" s="61" t="s">
        <v>632</v>
      </c>
      <c r="L30" s="27"/>
      <c r="M30" s="27" t="s">
        <v>631</v>
      </c>
      <c r="N30" s="27"/>
      <c r="O30" s="27"/>
      <c r="P30" s="61" cm="1">
        <f t="array" ref="P30">IF(Sjabloon_werksoort&lt;&gt;"Atelier", -1, IF(SUM($F$9:$G$10)&lt;&gt;0, IF(SUMPRODUCT(--(($C$22:$C$30)&lt;&gt;""))&lt;&gt;0, 0, 1), -1))</f>
        <v>-1</v>
      </c>
      <c r="Q30" s="27"/>
      <c r="R30" s="27">
        <f>IF(Sjabloon_werksoort&lt;&gt;"Atelier", -1, IF(P30&lt;&gt;-1, IF(C30&lt;&gt;"", IF(E30&lt;&gt;"", 0, 1), -1), -1))</f>
        <v>-1</v>
      </c>
      <c r="S30" s="27"/>
      <c r="T30" s="27"/>
      <c r="U30" s="27" t="str">
        <f t="shared" si="18"/>
        <v/>
      </c>
      <c r="V30" s="27"/>
      <c r="W30" s="27"/>
      <c r="X30" s="27"/>
      <c r="Y30" s="27"/>
      <c r="Z30" s="75"/>
      <c r="AA30" s="61" t="str">
        <f t="shared" si="14"/>
        <v/>
      </c>
      <c r="AB30" s="27" t="str">
        <f t="shared" si="15"/>
        <v/>
      </c>
      <c r="AC30" s="27" t="str">
        <f t="shared" si="16"/>
        <v/>
      </c>
      <c r="AD30" s="27" t="str">
        <f t="shared" si="17"/>
        <v/>
      </c>
      <c r="AE30" s="27"/>
      <c r="AF30" s="61"/>
      <c r="AG30" s="27"/>
      <c r="AH30" s="60" t="str">
        <f t="shared" si="5"/>
        <v/>
      </c>
    </row>
    <row r="31" spans="1:34" ht="1.65" customHeight="1" x14ac:dyDescent="0.3">
      <c r="A31" s="110" t="str">
        <f t="shared" si="13"/>
        <v/>
      </c>
      <c r="B31" s="100"/>
      <c r="C31" s="27"/>
      <c r="D31" s="27"/>
      <c r="E31" s="27"/>
      <c r="F31" s="27"/>
      <c r="G31" s="27"/>
      <c r="H31" s="29"/>
      <c r="I31" s="29"/>
      <c r="J31" s="27"/>
      <c r="K31" s="61"/>
      <c r="L31" s="27"/>
      <c r="M31" s="27"/>
      <c r="N31" s="27"/>
      <c r="O31" s="27"/>
      <c r="P31" s="61"/>
      <c r="Q31" s="27"/>
      <c r="R31" s="27"/>
      <c r="S31" s="27"/>
      <c r="T31" s="27"/>
      <c r="U31" s="61"/>
      <c r="V31" s="27"/>
      <c r="W31" s="27"/>
      <c r="X31" s="27"/>
      <c r="Y31" s="27"/>
      <c r="Z31" s="75"/>
      <c r="AA31" s="61" t="str">
        <f t="shared" si="14"/>
        <v/>
      </c>
      <c r="AB31" s="27" t="str">
        <f t="shared" si="15"/>
        <v/>
      </c>
      <c r="AC31" s="27" t="str">
        <f t="shared" si="16"/>
        <v/>
      </c>
      <c r="AD31" s="27" t="str">
        <f t="shared" si="17"/>
        <v/>
      </c>
      <c r="AE31" s="27"/>
      <c r="AF31" s="61"/>
      <c r="AG31" s="27"/>
      <c r="AH31" s="60" t="str">
        <f t="shared" si="5"/>
        <v/>
      </c>
    </row>
    <row r="32" spans="1:34" ht="17.399999999999999" customHeight="1" x14ac:dyDescent="0.3">
      <c r="A32" s="110" t="str">
        <f t="shared" si="13"/>
        <v/>
      </c>
      <c r="B32" s="100"/>
      <c r="C32" s="27"/>
      <c r="D32" s="27"/>
      <c r="E32" s="27"/>
      <c r="F32" s="27"/>
      <c r="G32" s="27"/>
      <c r="H32" s="29"/>
      <c r="I32" s="29"/>
      <c r="J32" s="27"/>
      <c r="K32" s="61"/>
      <c r="L32" s="27"/>
      <c r="M32" s="27"/>
      <c r="N32" s="27"/>
      <c r="O32" s="27"/>
      <c r="P32" s="61"/>
      <c r="Q32" s="27"/>
      <c r="R32" s="27"/>
      <c r="S32" s="27"/>
      <c r="T32" s="27"/>
      <c r="U32" s="61"/>
      <c r="V32" s="27"/>
      <c r="W32" s="27"/>
      <c r="X32" s="27"/>
      <c r="Y32" s="27"/>
      <c r="Z32" s="75"/>
      <c r="AA32" s="61" t="str">
        <f t="shared" si="14"/>
        <v/>
      </c>
      <c r="AB32" s="27" t="str">
        <f t="shared" si="15"/>
        <v/>
      </c>
      <c r="AC32" s="27" t="str">
        <f t="shared" si="16"/>
        <v/>
      </c>
      <c r="AD32" s="27" t="str">
        <f t="shared" si="17"/>
        <v/>
      </c>
      <c r="AE32" s="27"/>
      <c r="AF32" s="61"/>
      <c r="AG32" s="27"/>
      <c r="AH32" s="60" t="str">
        <f t="shared" si="5"/>
        <v/>
      </c>
    </row>
    <row r="33" spans="1:34" ht="14.1" customHeight="1" x14ac:dyDescent="0.3">
      <c r="A33" s="110" t="str">
        <f t="shared" si="13"/>
        <v/>
      </c>
      <c r="B33" s="100" t="s">
        <v>727</v>
      </c>
      <c r="C33" s="27"/>
      <c r="D33" s="27"/>
      <c r="E33" s="27"/>
      <c r="F33" s="27"/>
      <c r="G33" s="27"/>
      <c r="H33" s="29"/>
      <c r="I33" s="29"/>
      <c r="J33" s="27"/>
      <c r="K33" s="61"/>
      <c r="L33" s="27"/>
      <c r="M33" s="27"/>
      <c r="N33" s="27"/>
      <c r="O33" s="27"/>
      <c r="P33" s="61"/>
      <c r="Q33" s="27"/>
      <c r="R33" s="27"/>
      <c r="S33" s="27"/>
      <c r="T33" s="27"/>
      <c r="U33" s="61"/>
      <c r="V33" s="27"/>
      <c r="W33" s="27"/>
      <c r="X33" s="27"/>
      <c r="Y33" s="27"/>
      <c r="Z33" s="75" t="str" cm="1">
        <f t="array" ref="Z33">IF(Sjabloon_werksoort&lt;&gt;"Atelier", "", IF(SUMPRODUCT(--(($S$36:$S$39)=1))&lt;&gt;0, "| Vul verplichte velden in.  ", ""))</f>
        <v/>
      </c>
      <c r="AA33" s="61" t="str">
        <f t="shared" si="14"/>
        <v/>
      </c>
      <c r="AB33" s="27" t="str">
        <f t="shared" si="15"/>
        <v/>
      </c>
      <c r="AC33" s="27" t="str">
        <f t="shared" si="16"/>
        <v/>
      </c>
      <c r="AD33" s="27" t="str">
        <f t="shared" si="17"/>
        <v/>
      </c>
      <c r="AE33" s="27"/>
      <c r="AF33" s="61"/>
      <c r="AG33" s="27"/>
      <c r="AH33" s="60" t="str">
        <f t="shared" si="5"/>
        <v/>
      </c>
    </row>
    <row r="34" spans="1:34" ht="6.9" customHeight="1" x14ac:dyDescent="0.3">
      <c r="A34" s="110" t="str">
        <f t="shared" si="13"/>
        <v/>
      </c>
      <c r="B34" s="100"/>
      <c r="C34" s="27"/>
      <c r="D34" s="27"/>
      <c r="E34" s="27"/>
      <c r="F34" s="27"/>
      <c r="G34" s="27"/>
      <c r="H34" s="29"/>
      <c r="I34" s="29"/>
      <c r="J34" s="27"/>
      <c r="K34" s="61"/>
      <c r="L34" s="27"/>
      <c r="M34" s="27"/>
      <c r="N34" s="27"/>
      <c r="O34" s="27"/>
      <c r="P34" s="61"/>
      <c r="Q34" s="27"/>
      <c r="R34" s="27"/>
      <c r="S34" s="27"/>
      <c r="T34" s="27"/>
      <c r="U34" s="61"/>
      <c r="V34" s="27"/>
      <c r="W34" s="27"/>
      <c r="X34" s="27"/>
      <c r="Y34" s="27"/>
      <c r="Z34" s="75"/>
      <c r="AA34" s="61" t="str">
        <f t="shared" si="14"/>
        <v/>
      </c>
      <c r="AB34" s="27" t="str">
        <f t="shared" si="15"/>
        <v/>
      </c>
      <c r="AC34" s="27" t="str">
        <f t="shared" si="16"/>
        <v/>
      </c>
      <c r="AD34" s="27" t="str">
        <f t="shared" si="17"/>
        <v/>
      </c>
      <c r="AE34" s="27"/>
      <c r="AF34" s="61"/>
      <c r="AG34" s="27"/>
      <c r="AH34" s="60" t="str">
        <f t="shared" si="5"/>
        <v/>
      </c>
    </row>
    <row r="35" spans="1:34" ht="12" customHeight="1" x14ac:dyDescent="0.3">
      <c r="A35" s="110" t="str">
        <f t="shared" si="13"/>
        <v/>
      </c>
      <c r="B35" s="100"/>
      <c r="C35" s="93" t="s">
        <v>728</v>
      </c>
      <c r="D35" s="94"/>
      <c r="E35" s="94"/>
      <c r="F35" s="94" t="s">
        <v>767</v>
      </c>
      <c r="G35" s="94" t="s">
        <v>768</v>
      </c>
      <c r="H35" s="29"/>
      <c r="I35" s="29"/>
      <c r="J35" s="27"/>
      <c r="K35" s="61"/>
      <c r="L35" s="27"/>
      <c r="M35" s="27"/>
      <c r="N35" s="27"/>
      <c r="O35" s="27"/>
      <c r="P35" s="61"/>
      <c r="Q35" s="27"/>
      <c r="R35" s="27"/>
      <c r="S35" s="27"/>
      <c r="T35" s="27"/>
      <c r="U35" s="61"/>
      <c r="V35" s="27"/>
      <c r="W35" s="27"/>
      <c r="X35" s="27"/>
      <c r="Y35" s="27"/>
      <c r="Z35" s="75"/>
      <c r="AA35" s="61" t="str">
        <f t="shared" si="14"/>
        <v/>
      </c>
      <c r="AB35" s="27" t="str">
        <f t="shared" si="15"/>
        <v/>
      </c>
      <c r="AC35" s="27" t="str">
        <f t="shared" si="16"/>
        <v/>
      </c>
      <c r="AD35" s="27" t="str">
        <f t="shared" si="17"/>
        <v/>
      </c>
      <c r="AE35" s="27"/>
      <c r="AF35" s="61"/>
      <c r="AG35" s="27"/>
      <c r="AH35" s="60" t="str">
        <f t="shared" si="5"/>
        <v/>
      </c>
    </row>
    <row r="36" spans="1:34" ht="16.5" customHeight="1" x14ac:dyDescent="0.3">
      <c r="A36" s="110"/>
      <c r="B36" s="100"/>
      <c r="C36" s="69" t="s">
        <v>618</v>
      </c>
      <c r="D36" s="78"/>
      <c r="E36" s="27"/>
      <c r="F36" s="97"/>
      <c r="G36" s="97"/>
      <c r="H36" s="29"/>
      <c r="I36" s="29"/>
      <c r="J36" s="27"/>
      <c r="K36" s="61"/>
      <c r="L36" s="27"/>
      <c r="M36" s="27"/>
      <c r="N36" s="27" t="s">
        <v>698</v>
      </c>
      <c r="O36" s="27" t="s">
        <v>698</v>
      </c>
      <c r="P36" s="61"/>
      <c r="Q36" s="27"/>
      <c r="R36" s="27"/>
      <c r="S36" s="27">
        <f>IF(Sjabloon_werksoort&lt;&gt;"Atelier", -1, IF($F$15&lt;&gt;0, IF(F36&lt;&gt;"", 0, 1), -1))</f>
        <v>-1</v>
      </c>
      <c r="T36" s="27">
        <f>IF(Sjabloon_werksoort&lt;&gt;"Atelier", -1, IF($G$15&lt;&gt;0, IF(G36&lt;&gt;"", 0, 1), -1))</f>
        <v>-1</v>
      </c>
      <c r="U36" s="61"/>
      <c r="V36" s="27"/>
      <c r="W36" s="27"/>
      <c r="X36" s="27" t="str">
        <f>IF(F36&lt;&gt;"", IF(ISTEXT(F36), IFERROR(IF(SEARCH(".", F36)&lt;&gt;0, "| Veld '"&amp;X$4&amp;ROW()&amp;"': "&amp;Fout_punt), "| Veld '"&amp;X$4&amp;ROW()&amp;"': "&amp;Fout_geen_getal),
IF(F36&lt;=0, "| Veld '"&amp;X$4&amp;ROW()&amp;"': Dit getal moet groter dan 0 zijn.  ",
IF((F36-ROUND(F36, 0))&lt;&gt;0, "| Veld '"&amp;X$4&amp;ROW()&amp;"': Dit getal moet geheel zijn.  ",
IF(F36&lt;F15, "| Veld '"&amp;X$4&amp;ROW()&amp;"': Aantal unieke deelnemers mag niet kleiner zijn dan aantal activiteiten in veld '"&amp;X$4&amp;ROW(F15)&amp;"'.  ",
IF(AND(X50&lt;&gt;"", X58&lt;&gt;""), "| Veld '"&amp;X$4&amp;ROW()&amp;"': Aantal unieke deelnemers komt niet overeen met totalen in velden '"&amp;X$4&amp;ROW($F$49)&amp;"' en '"&amp;X$4&amp;ROW($F$57)&amp;"'.  ", IF(X50&lt;&gt;"", "| Veld '"&amp;X$4&amp;ROW()&amp;"': Aantal unieke deelnemers komt niet overeen met het totaal in veld '"&amp;X$4&amp;ROW($F$49)&amp;"'.  ", IF(X58&lt;&gt;"", "| Veld '"&amp;X$4&amp;ROW()&amp;"': Aantal unieke deelnemers komt niet overeen met het totaal in veld '"&amp;X$4&amp;ROW($F$57)&amp;"'.  ", ""))))))), "")</f>
        <v/>
      </c>
      <c r="Y36" s="27" t="str">
        <f>IF(G36&lt;&gt;"", IF(ISTEXT(G36), IFERROR(IF(SEARCH(".", G36)&lt;&gt;0, "| Veld '"&amp;Y$4&amp;ROW()&amp;"': "&amp;Fout_punt), "| Veld '"&amp;Y$4&amp;ROW()&amp;"': "&amp;Fout_geen_getal),
IF(G36&lt;=0, "| Veld '"&amp;Y$4&amp;ROW()&amp;"': Dit getal moet groter dan 0 zijn.  ",
IF((G36-ROUND(G36, 0))&lt;&gt;0, "| Veld '"&amp;Y$4&amp;ROW()&amp;"': Dit getal moet geheel zijn.  ",
IF(G36&lt;G15, "| Veld '"&amp;Y$4&amp;ROW()&amp;"': Aantal unieke deelnemers mag niet kleiner zijn dan aantal activiteiten in veld '"&amp;Y$4&amp;ROW(G15)&amp;"'.  ",
IF(AND(Y50&lt;&gt;"", Y58&lt;&gt;""), "| Veld '"&amp;Y$4&amp;ROW()&amp;"': Aantal unieke deelnemers komt niet overeen met totalen in velden '"&amp;Y$4&amp;ROW($F$49)&amp;"' en '"&amp;Y$4&amp;ROW($F$57)&amp;"'.  ", IF(Y50&lt;&gt;"", "| Veld '"&amp;Y$4&amp;ROW()&amp;"': Aantal unieke deelnemers komt niet overeen met het totaal in veld '"&amp;Y$4&amp;ROW($F$49)&amp;"'.  ", IF(Y58&lt;&gt;"", "| Veld '"&amp;Y$4&amp;ROW()&amp;"': Aantal unieke deelnemers komt niet overeen met het totaal in veld '"&amp;Y$4&amp;ROW($F$57)&amp;"'.  ", ""))))))), "")</f>
        <v/>
      </c>
      <c r="Z36" s="75"/>
      <c r="AA36" s="61" t="str">
        <f t="shared" si="14"/>
        <v/>
      </c>
      <c r="AB36" s="27" t="str">
        <f t="shared" si="15"/>
        <v/>
      </c>
      <c r="AC36" s="27" t="str">
        <f t="shared" si="16"/>
        <v/>
      </c>
      <c r="AD36" s="27" t="str">
        <f t="shared" si="17"/>
        <v/>
      </c>
      <c r="AE36" s="27"/>
      <c r="AF36" s="61"/>
      <c r="AG36" s="27"/>
      <c r="AH36" s="60" t="str">
        <f t="shared" si="5"/>
        <v/>
      </c>
    </row>
    <row r="37" spans="1:34" ht="16.5" customHeight="1" x14ac:dyDescent="0.3">
      <c r="A37" s="110" t="str">
        <f>IF(AH37&lt;&gt;"", "✘", "")</f>
        <v/>
      </c>
      <c r="B37" s="100"/>
      <c r="C37" s="69" t="s">
        <v>769</v>
      </c>
      <c r="D37" s="78"/>
      <c r="E37" s="27"/>
      <c r="F37" s="97"/>
      <c r="G37" s="97"/>
      <c r="H37" s="29"/>
      <c r="I37" s="29"/>
      <c r="J37" s="27"/>
      <c r="K37" s="61"/>
      <c r="L37" s="27"/>
      <c r="M37" s="27"/>
      <c r="N37" s="27" t="s">
        <v>698</v>
      </c>
      <c r="O37" s="27" t="s">
        <v>698</v>
      </c>
      <c r="P37" s="61"/>
      <c r="Q37" s="27"/>
      <c r="R37" s="27"/>
      <c r="S37" s="27">
        <f>IF(Sjabloon_werksoort&lt;&gt;"Atelier", -1, IF($F$15&lt;&gt;0, IF(F37&lt;&gt;"", 0, 1), -1))</f>
        <v>-1</v>
      </c>
      <c r="T37" s="27">
        <f>IF(Sjabloon_werksoort&lt;&gt;"Atelier", -1, IF($G$15&lt;&gt;0, IF(G37&lt;&gt;"", 0, 1), -1))</f>
        <v>-1</v>
      </c>
      <c r="U37" s="61"/>
      <c r="V37" s="27"/>
      <c r="W37" s="27"/>
      <c r="X37" s="27" t="str">
        <f>IF(F37&lt;&gt;"", IF(ISTEXT(F37), IFERROR(IF(SEARCH(".", F37)&lt;&gt;0, "| Veld '"&amp;X$4&amp;ROW()&amp;"': "&amp;Fout_punt), "| Veld '"&amp;X$4&amp;ROW()&amp;"': "&amp;Fout_geen_getal),
IF(F37&lt;0, "| Veld '"&amp;X$4&amp;ROW()&amp;"': Dit getal mag niet negatief zijn.  ",
IF((F37-ROUND(F37, 0))&lt;&gt;0, "| Veld '"&amp;X$4&amp;ROW()&amp;"': Dit getal moet geheel zijn.  ",
IF(F36&lt;&gt;"", IF(F37&gt;F36, "| Veld '"&amp;X$4&amp;ROW()&amp;"': Dit getal mag niet groter zijn dan het aantal unieke deelnemers in veld '"&amp;X$4&amp;ROW(F36)&amp;"'.  ", ""), "")
))), "")</f>
        <v/>
      </c>
      <c r="Y37" s="27" t="str">
        <f>IF(G37&lt;&gt;"", IF(ISTEXT(G37), IFERROR(IF(SEARCH(".", G37)&lt;&gt;0, "| Veld '"&amp;Y$4&amp;ROW()&amp;"': "&amp;Fout_punt), "| Veld '"&amp;Y$4&amp;ROW()&amp;"': "&amp;Fout_geen_getal),
IF(G37&lt;0, "| Veld '"&amp;Y$4&amp;ROW()&amp;"': Dit getal mag niet negatief zijn.  ",
IF((G37-ROUND(G37, 0))&lt;&gt;0, "| Veld '"&amp;Y$4&amp;ROW()&amp;"': Dit getal moet geheel zijn.  ",
IF(G36&lt;&gt;"", IF(G37&gt;G36, "| Veld '"&amp;Y$4&amp;ROW()&amp;"': Dit getal mag niet groter zijn dan het aantal unieke deelnemers in veld '"&amp;Y$4&amp;ROW(G36)&amp;"'.  ", ""), "")
))), "")</f>
        <v/>
      </c>
      <c r="Z37" s="75"/>
      <c r="AA37" s="61" t="str">
        <f t="shared" si="14"/>
        <v/>
      </c>
      <c r="AB37" s="27" t="str">
        <f t="shared" si="15"/>
        <v/>
      </c>
      <c r="AC37" s="27" t="str">
        <f t="shared" si="16"/>
        <v/>
      </c>
      <c r="AD37" s="27" t="str">
        <f t="shared" si="17"/>
        <v/>
      </c>
      <c r="AE37" s="27"/>
      <c r="AF37" s="61"/>
      <c r="AG37" s="27"/>
      <c r="AH37" s="60" t="str">
        <f t="shared" si="5"/>
        <v/>
      </c>
    </row>
    <row r="38" spans="1:34" ht="16.5" customHeight="1" x14ac:dyDescent="0.3">
      <c r="A38" s="110" t="str">
        <f>IF(AH38&lt;&gt;"", "✘", "")</f>
        <v/>
      </c>
      <c r="B38" s="100"/>
      <c r="C38" s="69" t="s">
        <v>770</v>
      </c>
      <c r="D38" s="78"/>
      <c r="E38" s="27"/>
      <c r="F38" s="97"/>
      <c r="G38" s="97"/>
      <c r="H38" s="29"/>
      <c r="I38" s="29"/>
      <c r="J38" s="27"/>
      <c r="K38" s="61"/>
      <c r="L38" s="27"/>
      <c r="M38" s="27"/>
      <c r="N38" s="27" t="s">
        <v>650</v>
      </c>
      <c r="O38" s="27" t="s">
        <v>650</v>
      </c>
      <c r="P38" s="61"/>
      <c r="Q38" s="27"/>
      <c r="R38" s="27"/>
      <c r="S38" s="27">
        <f>IF(Sjabloon_werksoort&lt;&gt;"Atelier", -1, IF($F$15&lt;&gt;0, IF(F38&lt;&gt;"", 0, 1), -1))</f>
        <v>-1</v>
      </c>
      <c r="T38" s="27">
        <f>IF(Sjabloon_werksoort&lt;&gt;"Atelier", -1, IF($G$15&lt;&gt;0, IF(G38&lt;&gt;"", 0, 0), -1))</f>
        <v>-1</v>
      </c>
      <c r="U38" s="61"/>
      <c r="V38" s="27"/>
      <c r="W38" s="27"/>
      <c r="X38" s="27" t="str">
        <f>IF(F38&lt;&gt;"", IF(ISTEXT(F38), IFERROR(IF(SEARCH(".", F38)&lt;&gt;0, "| Veld '"&amp;X$4&amp;ROW()&amp;"': "&amp;Fout_punt), "| Veld '"&amp;X$4&amp;ROW()&amp;"': "&amp;Fout_geen_getal),
IF(F38&lt;0, "| Veld '"&amp;X$4&amp;ROW()&amp;"': Dit getal mag niet negatief zijn.  ",
IF(F38&lt;&gt;"", IF(F38&lt;F36, "| Veld '"&amp;X$4&amp;ROW()&amp;"': Aantal deelnemersuren mag niet kleiner zijn dan aantal unieke deelnemers in veld '"&amp;X$4&amp;ROW(F36)&amp;"'.  ", ""), ""))), "")</f>
        <v/>
      </c>
      <c r="Y38" s="27" t="str">
        <f>IF(G38&lt;&gt;"", IF(ISTEXT(G38), IFERROR(IF(SEARCH(".", G38)&lt;&gt;0, "| Veld '"&amp;Y$4&amp;ROW()&amp;"': "&amp;Fout_punt), "| Veld '"&amp;Y$4&amp;ROW()&amp;"': "&amp;Fout_geen_getal),
IF(G38&lt;0, "| Veld '"&amp;Y$4&amp;ROW()&amp;"': Dit getal mag niet negatief zijn.  ",
IF(G38&lt;&gt;"", IF(G38&lt;G36, "| Veld '"&amp;Y$4&amp;ROW()&amp;"': Aantal deelnemersuren mag niet kleiner zijn dan aantal unieke deelnemers in veld '"&amp;Y$4&amp;ROW(G36)&amp;"'.  ", ""), ""))), "")</f>
        <v/>
      </c>
      <c r="Z38" s="75"/>
      <c r="AA38" s="61" t="str">
        <f t="shared" si="14"/>
        <v/>
      </c>
      <c r="AB38" s="27" t="str">
        <f t="shared" si="15"/>
        <v/>
      </c>
      <c r="AC38" s="27" t="str">
        <f t="shared" si="16"/>
        <v/>
      </c>
      <c r="AD38" s="27" t="str">
        <f t="shared" si="17"/>
        <v/>
      </c>
      <c r="AE38" s="27"/>
      <c r="AF38" s="61"/>
      <c r="AG38" s="27"/>
      <c r="AH38" s="60" t="str">
        <f t="shared" si="5"/>
        <v/>
      </c>
    </row>
    <row r="39" spans="1:34" ht="16.5" customHeight="1" x14ac:dyDescent="0.3">
      <c r="A39" s="110" t="str">
        <f>IF(AH39&lt;&gt;"", "✘", "")</f>
        <v/>
      </c>
      <c r="B39" s="100"/>
      <c r="C39" s="69" t="s">
        <v>784</v>
      </c>
      <c r="D39" s="78"/>
      <c r="E39" s="27"/>
      <c r="F39" s="97"/>
      <c r="G39" s="97"/>
      <c r="H39" s="29"/>
      <c r="I39" s="29"/>
      <c r="J39" s="27"/>
      <c r="K39" s="61"/>
      <c r="L39" s="27"/>
      <c r="M39" s="27"/>
      <c r="N39" s="27" t="s">
        <v>650</v>
      </c>
      <c r="O39" s="27" t="s">
        <v>650</v>
      </c>
      <c r="P39" s="61"/>
      <c r="Q39" s="27"/>
      <c r="R39" s="27"/>
      <c r="S39" s="27">
        <f>IF(Sjabloon_werksoort&lt;&gt;"Atelier", -1, IF($F$9&lt;&gt;0, IF(F39&lt;&gt;"", 0, 1), -1))</f>
        <v>-1</v>
      </c>
      <c r="T39" s="27">
        <f>IF(Sjabloon_werksoort&lt;&gt;"Atelier", -1, IF($G$9&lt;&gt;0, IF(G39&lt;&gt;"", 0, 0), -1))</f>
        <v>-1</v>
      </c>
      <c r="U39" s="61"/>
      <c r="V39" s="27"/>
      <c r="W39" s="27"/>
      <c r="X39" s="27" t="str">
        <f>IF(F39&lt;&gt;"", IF(ISTEXT(F39), IFERROR(IF(SEARCH(".", F39)&lt;&gt;0, "| Veld '"&amp;X$4&amp;ROW()&amp;"': "&amp;Fout_punt), "| Veld '"&amp;X$4&amp;ROW()&amp;"': "&amp;Fout_geen_getal),
IF(F39&lt;0, "| Veld '"&amp;X$4&amp;ROW()&amp;"': Dit getal mag niet negatief zijn.  ",
IF(F39&lt;&gt;"", IF(F39&gt;F38, "| Veld '"&amp;X$4&amp;ROW()&amp;"': Aantal lesuren mag niet groter zijn dan aantal deelnemersuren in veld '"&amp;X$4&amp;ROW(F38)&amp;"'.  ", ""), ""))), "")</f>
        <v/>
      </c>
      <c r="Y39" s="27" t="str">
        <f>IF(G39&lt;&gt;"", IF(ISTEXT(G39), IFERROR(IF(SEARCH(".", G39)&lt;&gt;0, "| Veld '"&amp;Y$4&amp;ROW()&amp;"': "&amp;Fout_punt), "| Veld '"&amp;Y$4&amp;ROW()&amp;"': "&amp;Fout_geen_getal),
IF(G39&lt;0, "| Veld '"&amp;Y$4&amp;ROW()&amp;"': Dit getal mag niet negatief zijn.  ",
IF(G39&lt;&gt;"", IF(G39&gt;G38, "| Veld '"&amp;Y$4&amp;ROW()&amp;"': Aantal lesuren mag niet groter zijn dan aantal deelnemersuren in veld '"&amp;Y$4&amp;ROW(G38)&amp;"'.  ", ""), ""))), "")</f>
        <v/>
      </c>
      <c r="Z39" s="75"/>
      <c r="AA39" s="61" t="str">
        <f t="shared" si="14"/>
        <v/>
      </c>
      <c r="AB39" s="27" t="str">
        <f t="shared" si="15"/>
        <v/>
      </c>
      <c r="AC39" s="27" t="str">
        <f t="shared" si="16"/>
        <v/>
      </c>
      <c r="AD39" s="27" t="str">
        <f t="shared" si="17"/>
        <v/>
      </c>
      <c r="AE39" s="27"/>
      <c r="AF39" s="61"/>
      <c r="AG39" s="27"/>
      <c r="AH39" s="60" t="str">
        <f t="shared" si="5"/>
        <v/>
      </c>
    </row>
    <row r="40" spans="1:34" ht="1.5" customHeight="1" x14ac:dyDescent="0.3">
      <c r="A40" s="110" t="str">
        <f>IF(AH40&lt;&gt;"", "✘", "")</f>
        <v/>
      </c>
      <c r="B40" s="100"/>
      <c r="C40" s="105"/>
      <c r="D40" s="105"/>
      <c r="E40" s="105"/>
      <c r="F40" s="105"/>
      <c r="G40" s="105"/>
      <c r="H40" s="29"/>
      <c r="I40" s="29"/>
      <c r="J40" s="27"/>
      <c r="K40" s="61"/>
      <c r="L40" s="27"/>
      <c r="M40" s="27"/>
      <c r="N40" s="27"/>
      <c r="O40" s="27"/>
      <c r="P40" s="61"/>
      <c r="Q40" s="27"/>
      <c r="R40" s="27"/>
      <c r="S40" s="27"/>
      <c r="T40" s="27"/>
      <c r="U40" s="61"/>
      <c r="V40" s="27"/>
      <c r="W40" s="27"/>
      <c r="X40" s="27"/>
      <c r="Y40" s="27"/>
      <c r="Z40" s="75"/>
      <c r="AA40" s="61" t="str">
        <f t="shared" si="14"/>
        <v/>
      </c>
      <c r="AB40" s="27" t="str">
        <f t="shared" si="15"/>
        <v/>
      </c>
      <c r="AC40" s="27" t="str">
        <f t="shared" si="16"/>
        <v/>
      </c>
      <c r="AD40" s="27" t="str">
        <f t="shared" si="17"/>
        <v/>
      </c>
      <c r="AE40" s="27"/>
      <c r="AF40" s="61"/>
      <c r="AG40" s="27"/>
      <c r="AH40" s="60" t="str">
        <f t="shared" si="5"/>
        <v/>
      </c>
    </row>
    <row r="41" spans="1:34" ht="14.4" customHeight="1" x14ac:dyDescent="0.3">
      <c r="A41" s="110" t="str">
        <f t="shared" ref="A41:A62" si="19">IF(AH41&lt;&gt;"", "✘", "")</f>
        <v/>
      </c>
      <c r="B41" s="100"/>
      <c r="C41" s="27"/>
      <c r="D41" s="27"/>
      <c r="E41" s="27"/>
      <c r="F41" s="27"/>
      <c r="G41" s="27"/>
      <c r="H41" s="29"/>
      <c r="I41" s="29"/>
      <c r="J41" s="27"/>
      <c r="K41" s="61"/>
      <c r="L41" s="27"/>
      <c r="M41" s="27"/>
      <c r="N41" s="27"/>
      <c r="O41" s="27"/>
      <c r="P41" s="61"/>
      <c r="Q41" s="27"/>
      <c r="R41" s="27"/>
      <c r="S41" s="27"/>
      <c r="T41" s="27"/>
      <c r="U41" s="61"/>
      <c r="V41" s="27"/>
      <c r="W41" s="27"/>
      <c r="X41" s="27"/>
      <c r="Y41" s="27"/>
      <c r="Z41" s="75"/>
      <c r="AA41" s="61" t="str">
        <f t="shared" si="14"/>
        <v/>
      </c>
      <c r="AB41" s="27" t="str">
        <f t="shared" si="15"/>
        <v/>
      </c>
      <c r="AC41" s="27" t="str">
        <f t="shared" si="16"/>
        <v/>
      </c>
      <c r="AD41" s="27" t="str">
        <f t="shared" si="17"/>
        <v/>
      </c>
      <c r="AE41" s="27"/>
      <c r="AF41" s="61"/>
      <c r="AG41" s="27"/>
      <c r="AH41" s="60" t="str">
        <f t="shared" si="5"/>
        <v/>
      </c>
    </row>
    <row r="42" spans="1:34" x14ac:dyDescent="0.3">
      <c r="A42" s="110" t="str">
        <f t="shared" si="19"/>
        <v/>
      </c>
      <c r="B42" s="100" t="s">
        <v>766</v>
      </c>
      <c r="C42" s="27"/>
      <c r="D42" s="27"/>
      <c r="E42" s="27"/>
      <c r="F42" s="27"/>
      <c r="G42" s="27"/>
      <c r="H42" s="29"/>
      <c r="I42" s="29"/>
      <c r="J42" s="27"/>
      <c r="K42" s="61"/>
      <c r="L42" s="27"/>
      <c r="M42" s="27"/>
      <c r="N42" s="27"/>
      <c r="O42" s="27"/>
      <c r="P42" s="61"/>
      <c r="Q42" s="27"/>
      <c r="R42" s="27"/>
      <c r="S42" s="27"/>
      <c r="T42" s="27"/>
      <c r="U42" s="61"/>
      <c r="V42" s="27"/>
      <c r="W42" s="27"/>
      <c r="X42" s="27"/>
      <c r="Y42" s="27"/>
      <c r="Z42" s="75" t="str" cm="1">
        <f t="array" ref="Z42">IF(Sjabloon_werksoort&lt;&gt;"Atelier", "", IF(SUMPRODUCT(--(($S$45:$S$48)=1))&lt;&gt;0, "| Vul verplichte velden in.  ", ""))</f>
        <v/>
      </c>
      <c r="AA42" s="61" t="str">
        <f t="shared" si="14"/>
        <v/>
      </c>
      <c r="AB42" s="27" t="str">
        <f t="shared" si="15"/>
        <v/>
      </c>
      <c r="AC42" s="27" t="str">
        <f t="shared" si="16"/>
        <v/>
      </c>
      <c r="AD42" s="27" t="str">
        <f t="shared" si="17"/>
        <v/>
      </c>
      <c r="AE42" s="27"/>
      <c r="AF42" s="61"/>
      <c r="AG42" s="27"/>
      <c r="AH42" s="60" t="str">
        <f t="shared" si="5"/>
        <v/>
      </c>
    </row>
    <row r="43" spans="1:34" ht="7.35" customHeight="1" x14ac:dyDescent="0.3">
      <c r="A43" s="110" t="str">
        <f t="shared" si="19"/>
        <v/>
      </c>
      <c r="B43" s="100"/>
      <c r="C43" s="27"/>
      <c r="D43" s="27"/>
      <c r="E43" s="27"/>
      <c r="F43" s="27"/>
      <c r="G43" s="27"/>
      <c r="H43" s="29"/>
      <c r="I43" s="29"/>
      <c r="J43" s="27"/>
      <c r="K43" s="61"/>
      <c r="L43" s="27"/>
      <c r="M43" s="27"/>
      <c r="N43" s="27"/>
      <c r="O43" s="27"/>
      <c r="P43" s="61"/>
      <c r="Q43" s="27"/>
      <c r="R43" s="27"/>
      <c r="S43" s="27"/>
      <c r="T43" s="27"/>
      <c r="U43" s="61"/>
      <c r="V43" s="27"/>
      <c r="W43" s="27"/>
      <c r="X43" s="27"/>
      <c r="Y43" s="27"/>
      <c r="Z43" s="75"/>
      <c r="AA43" s="61" t="str">
        <f t="shared" si="14"/>
        <v/>
      </c>
      <c r="AB43" s="27" t="str">
        <f t="shared" si="15"/>
        <v/>
      </c>
      <c r="AC43" s="27" t="str">
        <f t="shared" si="16"/>
        <v/>
      </c>
      <c r="AD43" s="27" t="str">
        <f t="shared" si="17"/>
        <v/>
      </c>
      <c r="AE43" s="27"/>
      <c r="AF43" s="61"/>
      <c r="AG43" s="27"/>
      <c r="AH43" s="60" t="str">
        <f t="shared" si="5"/>
        <v/>
      </c>
    </row>
    <row r="44" spans="1:34" ht="12" customHeight="1" x14ac:dyDescent="0.3">
      <c r="A44" s="110" t="str">
        <f t="shared" si="19"/>
        <v/>
      </c>
      <c r="B44" s="100"/>
      <c r="C44" s="93" t="s">
        <v>728</v>
      </c>
      <c r="D44" s="94"/>
      <c r="E44" s="94"/>
      <c r="F44" s="94" t="s">
        <v>618</v>
      </c>
      <c r="G44" s="27"/>
      <c r="H44" s="29"/>
      <c r="I44" s="29"/>
      <c r="J44" s="27"/>
      <c r="K44" s="61"/>
      <c r="L44" s="27"/>
      <c r="M44" s="27"/>
      <c r="N44" s="27"/>
      <c r="O44" s="27"/>
      <c r="P44" s="61"/>
      <c r="Q44" s="27"/>
      <c r="R44" s="27"/>
      <c r="S44" s="27"/>
      <c r="T44" s="27"/>
      <c r="U44" s="61"/>
      <c r="V44" s="27"/>
      <c r="W44" s="27"/>
      <c r="X44" s="27"/>
      <c r="Y44" s="27"/>
      <c r="Z44" s="75"/>
      <c r="AA44" s="61" t="str">
        <f t="shared" si="14"/>
        <v/>
      </c>
      <c r="AB44" s="27" t="str">
        <f t="shared" si="15"/>
        <v/>
      </c>
      <c r="AC44" s="27" t="str">
        <f t="shared" si="16"/>
        <v/>
      </c>
      <c r="AD44" s="27" t="str">
        <f t="shared" si="17"/>
        <v/>
      </c>
      <c r="AE44" s="27"/>
      <c r="AF44" s="61"/>
      <c r="AG44" s="27"/>
      <c r="AH44" s="60" t="str">
        <f t="shared" si="5"/>
        <v/>
      </c>
    </row>
    <row r="45" spans="1:34" ht="16.5" customHeight="1" x14ac:dyDescent="0.3">
      <c r="A45" s="110" t="str">
        <f t="shared" si="19"/>
        <v/>
      </c>
      <c r="B45" s="100"/>
      <c r="C45" s="69" t="s">
        <v>772</v>
      </c>
      <c r="D45" s="78"/>
      <c r="E45" s="27"/>
      <c r="F45" s="97"/>
      <c r="G45" s="27"/>
      <c r="H45" s="29"/>
      <c r="I45" s="29"/>
      <c r="J45" s="27"/>
      <c r="K45" s="61"/>
      <c r="L45" s="27"/>
      <c r="M45" s="27"/>
      <c r="N45" s="27" t="s">
        <v>698</v>
      </c>
      <c r="O45" s="27"/>
      <c r="P45" s="61"/>
      <c r="Q45" s="27"/>
      <c r="R45" s="27"/>
      <c r="S45" s="27">
        <f>IF(Sjabloon_werksoort&lt;&gt;"Atelier", -1, IF($F$15&lt;&gt;0, IF(F45&lt;&gt;"", 0, 1), -1))</f>
        <v>-1</v>
      </c>
      <c r="T45" s="27"/>
      <c r="U45" s="61"/>
      <c r="V45" s="27"/>
      <c r="W45" s="27"/>
      <c r="X45" s="27" t="str">
        <f>IF(F45&lt;&gt;"", IF(ISTEXT(F45), IFERROR(IF(SEARCH(".", F45)&lt;&gt;0, "| Veld '"&amp;X$4&amp;ROW()&amp;"': "&amp;Fout_punt), "| Veld '"&amp;X$4&amp;ROW()&amp;"': "&amp;Fout_geen_getal),
IF(F45&lt;0, "| Veld '"&amp;X$4&amp;ROW()&amp;"': Dit getal mag niet negatief zijn.  ",
IF((F45-ROUND(F45, 0))&lt;&gt;0, "| Veld '"&amp;X$4&amp;ROW()&amp;"': Dit getal moet geheel zijn.  ",
""))), "")</f>
        <v/>
      </c>
      <c r="Y45" s="27"/>
      <c r="Z45" s="75"/>
      <c r="AA45" s="61" t="str">
        <f t="shared" si="14"/>
        <v/>
      </c>
      <c r="AB45" s="27" t="str">
        <f t="shared" si="15"/>
        <v/>
      </c>
      <c r="AC45" s="27" t="str">
        <f t="shared" si="16"/>
        <v/>
      </c>
      <c r="AD45" s="27" t="str">
        <f t="shared" si="17"/>
        <v/>
      </c>
      <c r="AE45" s="27"/>
      <c r="AF45" s="61"/>
      <c r="AG45" s="27"/>
      <c r="AH45" s="60" t="str">
        <f t="shared" si="5"/>
        <v/>
      </c>
    </row>
    <row r="46" spans="1:34" ht="16.5" customHeight="1" x14ac:dyDescent="0.3">
      <c r="A46" s="110" t="str">
        <f t="shared" si="19"/>
        <v/>
      </c>
      <c r="B46" s="100"/>
      <c r="C46" s="69" t="s">
        <v>771</v>
      </c>
      <c r="D46" s="78"/>
      <c r="E46" s="27"/>
      <c r="F46" s="97"/>
      <c r="G46" s="27"/>
      <c r="H46" s="29"/>
      <c r="I46" s="29"/>
      <c r="J46" s="27"/>
      <c r="K46" s="61"/>
      <c r="L46" s="27"/>
      <c r="M46" s="27"/>
      <c r="N46" s="27" t="s">
        <v>698</v>
      </c>
      <c r="O46" s="27"/>
      <c r="P46" s="61"/>
      <c r="Q46" s="27"/>
      <c r="R46" s="27"/>
      <c r="S46" s="27">
        <f>IF(Sjabloon_werksoort&lt;&gt;"Atelier", -1, IF($F$15&lt;&gt;0, IF(F46&lt;&gt;"", 0, 1), -1))</f>
        <v>-1</v>
      </c>
      <c r="T46" s="27"/>
      <c r="U46" s="61"/>
      <c r="V46" s="27"/>
      <c r="W46" s="27"/>
      <c r="X46" s="27" t="str">
        <f>IF(F46&lt;&gt;"", IF(ISTEXT(F46), IFERROR(IF(SEARCH(".", F46)&lt;&gt;0, "| Veld '"&amp;X$4&amp;ROW()&amp;"': "&amp;Fout_punt), "| Veld '"&amp;X$4&amp;ROW()&amp;"': "&amp;Fout_geen_getal),
IF(F46&lt;0, "| Veld '"&amp;X$4&amp;ROW()&amp;"': Dit getal mag niet negatief zijn.  ",
IF((F46-ROUND(F46, 0))&lt;&gt;0, "| Veld '"&amp;X$4&amp;ROW()&amp;"': Dit getal moet geheel zijn.  ",
""))), "")</f>
        <v/>
      </c>
      <c r="Y46" s="27"/>
      <c r="Z46" s="75"/>
      <c r="AA46" s="61" t="str">
        <f t="shared" si="14"/>
        <v/>
      </c>
      <c r="AB46" s="27" t="str">
        <f t="shared" si="15"/>
        <v/>
      </c>
      <c r="AC46" s="27" t="str">
        <f t="shared" si="16"/>
        <v/>
      </c>
      <c r="AD46" s="27" t="str">
        <f t="shared" si="17"/>
        <v/>
      </c>
      <c r="AE46" s="27"/>
      <c r="AF46" s="61"/>
      <c r="AG46" s="27"/>
      <c r="AH46" s="60" t="str">
        <f t="shared" si="5"/>
        <v/>
      </c>
    </row>
    <row r="47" spans="1:34" ht="16.5" customHeight="1" x14ac:dyDescent="0.3">
      <c r="A47" s="110" t="str">
        <f t="shared" si="19"/>
        <v/>
      </c>
      <c r="B47" s="100"/>
      <c r="C47" s="69" t="s">
        <v>773</v>
      </c>
      <c r="D47" s="78"/>
      <c r="E47" s="27"/>
      <c r="F47" s="97"/>
      <c r="G47" s="27"/>
      <c r="H47" s="29"/>
      <c r="I47" s="29"/>
      <c r="J47" s="27"/>
      <c r="K47" s="61"/>
      <c r="L47" s="27"/>
      <c r="M47" s="27"/>
      <c r="N47" s="27" t="s">
        <v>698</v>
      </c>
      <c r="O47" s="27"/>
      <c r="P47" s="61"/>
      <c r="Q47" s="27"/>
      <c r="R47" s="27"/>
      <c r="S47" s="27">
        <f>IF(Sjabloon_werksoort&lt;&gt;"Atelier", -1, IF($F$15&lt;&gt;0, IF(F47&lt;&gt;"", 0, 1), -1))</f>
        <v>-1</v>
      </c>
      <c r="T47" s="27"/>
      <c r="U47" s="61"/>
      <c r="V47" s="27"/>
      <c r="W47" s="27"/>
      <c r="X47" s="27" t="str">
        <f>IF(F47&lt;&gt;"", IF(ISTEXT(F47), IFERROR(IF(SEARCH(".", F47)&lt;&gt;0, "| Veld '"&amp;X$4&amp;ROW()&amp;"': "&amp;Fout_punt), "| Veld '"&amp;X$4&amp;ROW()&amp;"': "&amp;Fout_geen_getal),
IF(F47&lt;0, "| Veld '"&amp;X$4&amp;ROW()&amp;"': Dit getal mag niet negatief zijn.  ",
IF((F47-ROUND(F47, 0))&lt;&gt;0, "| Veld '"&amp;X$4&amp;ROW()&amp;"': Dit getal moet geheel zijn.  ",
""))), "")</f>
        <v/>
      </c>
      <c r="Y47" s="27"/>
      <c r="Z47" s="75"/>
      <c r="AA47" s="61" t="str">
        <f t="shared" si="14"/>
        <v/>
      </c>
      <c r="AB47" s="27" t="str">
        <f t="shared" si="15"/>
        <v/>
      </c>
      <c r="AC47" s="27" t="str">
        <f t="shared" si="16"/>
        <v/>
      </c>
      <c r="AD47" s="27" t="str">
        <f t="shared" si="17"/>
        <v/>
      </c>
      <c r="AE47" s="27"/>
      <c r="AF47" s="61"/>
      <c r="AG47" s="27"/>
      <c r="AH47" s="60" t="str">
        <f t="shared" si="5"/>
        <v/>
      </c>
    </row>
    <row r="48" spans="1:34" ht="16.5" customHeight="1" x14ac:dyDescent="0.3">
      <c r="A48" s="110" t="str">
        <f t="shared" si="19"/>
        <v/>
      </c>
      <c r="B48" s="100"/>
      <c r="C48" s="69" t="s">
        <v>634</v>
      </c>
      <c r="D48" s="78"/>
      <c r="E48" s="27"/>
      <c r="F48" s="97"/>
      <c r="G48" s="27"/>
      <c r="H48" s="29"/>
      <c r="I48" s="29"/>
      <c r="J48" s="27"/>
      <c r="K48" s="61"/>
      <c r="L48" s="27"/>
      <c r="M48" s="27"/>
      <c r="N48" s="27" t="s">
        <v>698</v>
      </c>
      <c r="O48" s="27"/>
      <c r="P48" s="61"/>
      <c r="Q48" s="27"/>
      <c r="R48" s="27"/>
      <c r="S48" s="27">
        <f>IF(Sjabloon_werksoort&lt;&gt;"Atelier", -1, IF($F$15&lt;&gt;0, IF(F48&lt;&gt;"", 0, 1), -1))</f>
        <v>-1</v>
      </c>
      <c r="T48" s="27"/>
      <c r="U48" s="61"/>
      <c r="V48" s="27"/>
      <c r="W48" s="27"/>
      <c r="X48" s="27" t="str">
        <f>IF(F48&lt;&gt;"", IF(ISTEXT(F48), IFERROR(IF(SEARCH(".", F48)&lt;&gt;0, "| Veld '"&amp;X$4&amp;ROW()&amp;"': "&amp;Fout_punt), "| Veld '"&amp;X$4&amp;ROW()&amp;"': "&amp;Fout_geen_getal),
IF(F48&lt;0, "| Veld '"&amp;X$4&amp;ROW()&amp;"': Dit getal mag niet negatief zijn.  ",
IF((F48-ROUND(F48, 0))&lt;&gt;0, "| Veld '"&amp;X$4&amp;ROW()&amp;"': Dit getal moet geheel zijn.  ",
""))), "")</f>
        <v/>
      </c>
      <c r="Y48" s="27"/>
      <c r="Z48" s="75"/>
      <c r="AA48" s="61" t="str">
        <f t="shared" si="14"/>
        <v/>
      </c>
      <c r="AB48" s="27" t="str">
        <f t="shared" si="15"/>
        <v/>
      </c>
      <c r="AC48" s="27" t="str">
        <f t="shared" si="16"/>
        <v/>
      </c>
      <c r="AD48" s="27" t="str">
        <f t="shared" si="17"/>
        <v/>
      </c>
      <c r="AE48" s="27"/>
      <c r="AF48" s="61"/>
      <c r="AG48" s="27"/>
      <c r="AH48" s="60" t="str">
        <f t="shared" si="5"/>
        <v/>
      </c>
    </row>
    <row r="49" spans="1:34" ht="16.5" customHeight="1" x14ac:dyDescent="0.3">
      <c r="A49" s="110" t="str">
        <f t="shared" si="19"/>
        <v/>
      </c>
      <c r="B49" s="100"/>
      <c r="C49" s="131" t="s">
        <v>617</v>
      </c>
      <c r="D49" s="132"/>
      <c r="E49" s="132"/>
      <c r="F49" s="132">
        <f>SUM(F45:F48)</f>
        <v>0</v>
      </c>
      <c r="G49" s="27"/>
      <c r="H49" s="29"/>
      <c r="I49" s="29"/>
      <c r="J49" s="27"/>
      <c r="K49" s="61"/>
      <c r="L49" s="27"/>
      <c r="M49" s="27"/>
      <c r="N49" s="27"/>
      <c r="O49" s="27"/>
      <c r="P49" s="61"/>
      <c r="Q49" s="27"/>
      <c r="R49" s="27"/>
      <c r="S49" s="27"/>
      <c r="T49" s="27"/>
      <c r="U49" s="61"/>
      <c r="V49" s="27"/>
      <c r="W49" s="27"/>
      <c r="X49" s="27" t="str" cm="1">
        <f t="array" ref="X49">IF(AND($F$36&lt;&gt;"", SUMPRODUCT(--(($F$45:$F$48)=""))=0), IF($F$36&lt;&gt;$F$49, "| Veld '"&amp;X$4&amp;ROW()&amp;"': Het totaal komt niet overeen met het aantal unieke deelnemers in veld '"&amp;X$4&amp;ROW($F$36)&amp;"'.  ", ""), "")</f>
        <v/>
      </c>
      <c r="Y49" s="27"/>
      <c r="Z49" s="75"/>
      <c r="AA49" s="61" t="str">
        <f t="shared" si="14"/>
        <v/>
      </c>
      <c r="AB49" s="27" t="str">
        <f t="shared" si="15"/>
        <v/>
      </c>
      <c r="AC49" s="27" t="str">
        <f t="shared" si="16"/>
        <v/>
      </c>
      <c r="AD49" s="27" t="str">
        <f t="shared" si="17"/>
        <v/>
      </c>
      <c r="AE49" s="27"/>
      <c r="AF49" s="61"/>
      <c r="AG49" s="27"/>
      <c r="AH49" s="60" t="str">
        <f t="shared" si="5"/>
        <v/>
      </c>
    </row>
    <row r="50" spans="1:34" ht="17.399999999999999" customHeight="1" x14ac:dyDescent="0.3">
      <c r="A50" s="110" t="str">
        <f t="shared" si="19"/>
        <v/>
      </c>
      <c r="B50" s="100"/>
      <c r="C50" s="27"/>
      <c r="D50" s="27"/>
      <c r="E50" s="27"/>
      <c r="F50" s="27"/>
      <c r="G50" s="27"/>
      <c r="H50" s="29"/>
      <c r="I50" s="29"/>
      <c r="J50" s="27"/>
      <c r="K50" s="61"/>
      <c r="L50" s="27"/>
      <c r="M50" s="27"/>
      <c r="N50" s="27"/>
      <c r="O50" s="27"/>
      <c r="P50" s="61"/>
      <c r="Q50" s="27"/>
      <c r="R50" s="27"/>
      <c r="S50" s="27"/>
      <c r="T50" s="27"/>
      <c r="U50" s="61"/>
      <c r="V50" s="27"/>
      <c r="W50" s="27"/>
      <c r="X50" s="27"/>
      <c r="Y50" s="27"/>
      <c r="Z50" s="75"/>
      <c r="AA50" s="61" t="str">
        <f t="shared" si="14"/>
        <v/>
      </c>
      <c r="AB50" s="27" t="str">
        <f t="shared" si="15"/>
        <v/>
      </c>
      <c r="AC50" s="27" t="str">
        <f t="shared" si="16"/>
        <v/>
      </c>
      <c r="AD50" s="27" t="str">
        <f t="shared" si="17"/>
        <v/>
      </c>
      <c r="AE50" s="27"/>
      <c r="AF50" s="61"/>
      <c r="AG50" s="27"/>
      <c r="AH50" s="60" t="str">
        <f t="shared" si="5"/>
        <v/>
      </c>
    </row>
    <row r="51" spans="1:34" x14ac:dyDescent="0.3">
      <c r="A51" s="110" t="str">
        <f t="shared" si="19"/>
        <v/>
      </c>
      <c r="B51" s="100" t="s">
        <v>765</v>
      </c>
      <c r="C51" s="27"/>
      <c r="D51" s="27"/>
      <c r="E51" s="27"/>
      <c r="F51" s="27"/>
      <c r="G51" s="27"/>
      <c r="H51" s="29"/>
      <c r="I51" s="29"/>
      <c r="J51" s="27"/>
      <c r="K51" s="61"/>
      <c r="L51" s="27"/>
      <c r="M51" s="27"/>
      <c r="N51" s="27"/>
      <c r="O51" s="27"/>
      <c r="P51" s="61"/>
      <c r="Q51" s="27"/>
      <c r="R51" s="27"/>
      <c r="S51" s="27"/>
      <c r="T51" s="27"/>
      <c r="U51" s="61"/>
      <c r="V51" s="27"/>
      <c r="W51" s="27"/>
      <c r="X51" s="27"/>
      <c r="Y51" s="27"/>
      <c r="Z51" s="75" t="str" cm="1">
        <f t="array" ref="Z51">IF(Sjabloon_werksoort&lt;&gt;"Atelier", "", IF(SUMPRODUCT(--(($S$54:$S$56)=1))&lt;&gt;0, "| Vul verplichte velden in.  ", ""))</f>
        <v/>
      </c>
      <c r="AA51" s="61" t="str">
        <f t="shared" si="14"/>
        <v/>
      </c>
      <c r="AB51" s="27" t="str">
        <f t="shared" si="15"/>
        <v/>
      </c>
      <c r="AC51" s="27" t="str">
        <f t="shared" si="16"/>
        <v/>
      </c>
      <c r="AD51" s="27" t="str">
        <f t="shared" si="17"/>
        <v/>
      </c>
      <c r="AE51" s="27"/>
      <c r="AF51" s="61"/>
      <c r="AG51" s="27"/>
      <c r="AH51" s="60" t="str">
        <f t="shared" si="5"/>
        <v/>
      </c>
    </row>
    <row r="52" spans="1:34" ht="6.9" customHeight="1" x14ac:dyDescent="0.3">
      <c r="A52" s="110" t="str">
        <f t="shared" si="19"/>
        <v/>
      </c>
      <c r="B52" s="100"/>
      <c r="C52" s="27"/>
      <c r="D52" s="27"/>
      <c r="E52" s="27"/>
      <c r="F52" s="27"/>
      <c r="G52" s="27"/>
      <c r="H52" s="29"/>
      <c r="I52" s="29"/>
      <c r="J52" s="27"/>
      <c r="K52" s="61"/>
      <c r="L52" s="27"/>
      <c r="M52" s="27"/>
      <c r="N52" s="27"/>
      <c r="O52" s="27"/>
      <c r="P52" s="61"/>
      <c r="Q52" s="27"/>
      <c r="R52" s="27"/>
      <c r="S52" s="27"/>
      <c r="T52" s="27"/>
      <c r="U52" s="61"/>
      <c r="V52" s="27"/>
      <c r="W52" s="27"/>
      <c r="X52" s="27"/>
      <c r="Y52" s="27"/>
      <c r="Z52" s="75"/>
      <c r="AA52" s="61" t="str">
        <f t="shared" si="14"/>
        <v/>
      </c>
      <c r="AB52" s="27" t="str">
        <f t="shared" si="15"/>
        <v/>
      </c>
      <c r="AC52" s="27" t="str">
        <f t="shared" si="16"/>
        <v/>
      </c>
      <c r="AD52" s="27" t="str">
        <f t="shared" si="17"/>
        <v/>
      </c>
      <c r="AE52" s="27"/>
      <c r="AF52" s="61"/>
      <c r="AG52" s="27"/>
      <c r="AH52" s="60" t="str">
        <f t="shared" si="5"/>
        <v/>
      </c>
    </row>
    <row r="53" spans="1:34" ht="12" customHeight="1" x14ac:dyDescent="0.3">
      <c r="A53" s="110" t="str">
        <f t="shared" si="19"/>
        <v/>
      </c>
      <c r="B53" s="100"/>
      <c r="C53" s="93" t="s">
        <v>728</v>
      </c>
      <c r="D53" s="94"/>
      <c r="E53" s="94"/>
      <c r="F53" s="94" t="s">
        <v>618</v>
      </c>
      <c r="G53" s="27"/>
      <c r="H53" s="29"/>
      <c r="I53" s="29"/>
      <c r="J53" s="27"/>
      <c r="K53" s="61"/>
      <c r="L53" s="27"/>
      <c r="M53" s="27"/>
      <c r="N53" s="27"/>
      <c r="O53" s="27"/>
      <c r="P53" s="61"/>
      <c r="Q53" s="27"/>
      <c r="R53" s="27"/>
      <c r="S53" s="27"/>
      <c r="T53" s="27"/>
      <c r="U53" s="61"/>
      <c r="V53" s="27"/>
      <c r="W53" s="27"/>
      <c r="X53" s="27"/>
      <c r="Y53" s="27"/>
      <c r="Z53" s="75"/>
      <c r="AA53" s="61" t="str">
        <f t="shared" si="14"/>
        <v/>
      </c>
      <c r="AB53" s="27" t="str">
        <f t="shared" si="15"/>
        <v/>
      </c>
      <c r="AC53" s="27" t="str">
        <f t="shared" si="16"/>
        <v/>
      </c>
      <c r="AD53" s="27" t="str">
        <f t="shared" si="17"/>
        <v/>
      </c>
      <c r="AE53" s="27"/>
      <c r="AF53" s="61"/>
      <c r="AG53" s="27"/>
      <c r="AH53" s="60" t="str">
        <f t="shared" si="5"/>
        <v/>
      </c>
    </row>
    <row r="54" spans="1:34" ht="16.5" customHeight="1" x14ac:dyDescent="0.3">
      <c r="A54" s="110" t="str">
        <f t="shared" si="19"/>
        <v/>
      </c>
      <c r="B54" s="100"/>
      <c r="C54" s="69" t="s">
        <v>653</v>
      </c>
      <c r="D54" s="78"/>
      <c r="E54" s="27"/>
      <c r="F54" s="97"/>
      <c r="G54" s="27"/>
      <c r="H54" s="29"/>
      <c r="I54" s="29"/>
      <c r="J54" s="27"/>
      <c r="K54" s="61"/>
      <c r="L54" s="27"/>
      <c r="M54" s="27"/>
      <c r="N54" s="27" t="s">
        <v>698</v>
      </c>
      <c r="O54" s="27"/>
      <c r="P54" s="61"/>
      <c r="Q54" s="27"/>
      <c r="R54" s="27"/>
      <c r="S54" s="27">
        <f>IF(Sjabloon_werksoort&lt;&gt;"Atelier", -1, IF($F$15&lt;&gt;0, IF(F54&lt;&gt;"", 0, 1), -1))</f>
        <v>-1</v>
      </c>
      <c r="T54" s="27"/>
      <c r="U54" s="61"/>
      <c r="V54" s="27"/>
      <c r="W54" s="27"/>
      <c r="X54" s="27" t="str">
        <f>IF(F54&lt;&gt;"", IF(ISTEXT(F54), IFERROR(IF(SEARCH(".", F54)&lt;&gt;0, "| Veld '"&amp;X$4&amp;ROW()&amp;"': "&amp;Fout_punt), "| Veld '"&amp;X$4&amp;ROW()&amp;"': "&amp;Fout_geen_getal),
IF(F54&lt;0, "| Veld '"&amp;X$4&amp;ROW()&amp;"': Dit getal mag niet negatief zijn.  ",
IF((F54-ROUND(F54, 0))&lt;&gt;0, "| Veld '"&amp;X$4&amp;ROW()&amp;"': Dit getal moet geheel zijn.  ",
""))), "")</f>
        <v/>
      </c>
      <c r="Y54" s="27"/>
      <c r="Z54" s="75"/>
      <c r="AA54" s="61" t="str">
        <f t="shared" si="14"/>
        <v/>
      </c>
      <c r="AB54" s="27" t="str">
        <f t="shared" si="15"/>
        <v/>
      </c>
      <c r="AC54" s="27" t="str">
        <f t="shared" si="16"/>
        <v/>
      </c>
      <c r="AD54" s="27" t="str">
        <f t="shared" si="17"/>
        <v/>
      </c>
      <c r="AE54" s="27"/>
      <c r="AF54" s="61"/>
      <c r="AG54" s="27"/>
      <c r="AH54" s="60" t="str">
        <f t="shared" si="5"/>
        <v/>
      </c>
    </row>
    <row r="55" spans="1:34" ht="16.5" customHeight="1" x14ac:dyDescent="0.3">
      <c r="A55" s="110" t="str">
        <f t="shared" si="19"/>
        <v/>
      </c>
      <c r="B55" s="100"/>
      <c r="C55" s="69" t="s">
        <v>654</v>
      </c>
      <c r="D55" s="78"/>
      <c r="E55" s="27"/>
      <c r="F55" s="97"/>
      <c r="G55" s="27"/>
      <c r="H55" s="29"/>
      <c r="I55" s="29"/>
      <c r="J55" s="27"/>
      <c r="K55" s="61"/>
      <c r="L55" s="27"/>
      <c r="M55" s="27"/>
      <c r="N55" s="27" t="s">
        <v>698</v>
      </c>
      <c r="O55" s="27"/>
      <c r="P55" s="61"/>
      <c r="Q55" s="27"/>
      <c r="R55" s="27"/>
      <c r="S55" s="27">
        <f>IF(Sjabloon_werksoort&lt;&gt;"Atelier", -1, IF($F$15&lt;&gt;0, IF(F55&lt;&gt;"", 0, 1), -1))</f>
        <v>-1</v>
      </c>
      <c r="T55" s="27"/>
      <c r="U55" s="61"/>
      <c r="V55" s="27"/>
      <c r="W55" s="27"/>
      <c r="X55" s="27" t="str">
        <f>IF(F55&lt;&gt;"", IF(ISTEXT(F55), IFERROR(IF(SEARCH(".", F55)&lt;&gt;0, "| Veld '"&amp;X$4&amp;ROW()&amp;"': "&amp;Fout_punt), "| Veld '"&amp;X$4&amp;ROW()&amp;"': "&amp;Fout_geen_getal),
IF(F55&lt;0, "| Veld '"&amp;X$4&amp;ROW()&amp;"': Dit getal mag niet negatief zijn.  ",
IF((F55-ROUND(F55, 0))&lt;&gt;0, "| Veld '"&amp;X$4&amp;ROW()&amp;"': Dit getal moet geheel zijn.  ",
""))), "")</f>
        <v/>
      </c>
      <c r="Y55" s="27"/>
      <c r="Z55" s="75"/>
      <c r="AA55" s="61" t="str">
        <f t="shared" si="14"/>
        <v/>
      </c>
      <c r="AB55" s="27" t="str">
        <f t="shared" si="15"/>
        <v/>
      </c>
      <c r="AC55" s="27" t="str">
        <f t="shared" si="16"/>
        <v/>
      </c>
      <c r="AD55" s="27" t="str">
        <f t="shared" si="17"/>
        <v/>
      </c>
      <c r="AE55" s="27"/>
      <c r="AF55" s="61"/>
      <c r="AG55" s="27"/>
      <c r="AH55" s="60" t="str">
        <f t="shared" si="5"/>
        <v/>
      </c>
    </row>
    <row r="56" spans="1:34" ht="16.5" customHeight="1" x14ac:dyDescent="0.3">
      <c r="A56" s="110" t="str">
        <f t="shared" si="19"/>
        <v/>
      </c>
      <c r="B56" s="100"/>
      <c r="C56" s="69" t="s">
        <v>764</v>
      </c>
      <c r="D56" s="78"/>
      <c r="E56" s="27"/>
      <c r="F56" s="97"/>
      <c r="G56" s="27"/>
      <c r="H56" s="29"/>
      <c r="I56" s="29"/>
      <c r="J56" s="27"/>
      <c r="K56" s="61"/>
      <c r="L56" s="27"/>
      <c r="M56" s="27"/>
      <c r="N56" s="27" t="s">
        <v>698</v>
      </c>
      <c r="O56" s="27"/>
      <c r="P56" s="61"/>
      <c r="Q56" s="27"/>
      <c r="R56" s="27"/>
      <c r="S56" s="27">
        <f>IF(Sjabloon_werksoort&lt;&gt;"Atelier", -1, IF($F$15&lt;&gt;0, IF(F56&lt;&gt;"", 0, 0), -1))</f>
        <v>-1</v>
      </c>
      <c r="T56" s="27"/>
      <c r="U56" s="61"/>
      <c r="V56" s="27"/>
      <c r="W56" s="27"/>
      <c r="X56" s="27" t="str">
        <f>IF(F56&lt;&gt;"", IF(ISTEXT(F56), IFERROR(IF(SEARCH(".", F56)&lt;&gt;0, "| Veld '"&amp;X$4&amp;ROW()&amp;"': "&amp;Fout_punt), "| Veld '"&amp;X$4&amp;ROW()&amp;"': "&amp;Fout_geen_getal),
IF(F56&lt;0, "| Veld '"&amp;X$4&amp;ROW()&amp;"': Dit getal mag niet negatief zijn.  ",
IF((F56-ROUND(F56, 0))&lt;&gt;0, "| Veld '"&amp;X$4&amp;ROW()&amp;"': Dit getal moet geheel zijn.  ",
""))), "")</f>
        <v/>
      </c>
      <c r="Y56" s="27"/>
      <c r="Z56" s="75"/>
      <c r="AA56" s="61" t="str">
        <f t="shared" si="14"/>
        <v/>
      </c>
      <c r="AB56" s="27" t="str">
        <f t="shared" si="15"/>
        <v/>
      </c>
      <c r="AC56" s="27" t="str">
        <f t="shared" si="16"/>
        <v/>
      </c>
      <c r="AD56" s="27" t="str">
        <f t="shared" si="17"/>
        <v/>
      </c>
      <c r="AE56" s="27"/>
      <c r="AF56" s="61"/>
      <c r="AG56" s="27"/>
      <c r="AH56" s="60" t="str">
        <f t="shared" si="5"/>
        <v/>
      </c>
    </row>
    <row r="57" spans="1:34" ht="16.5" customHeight="1" x14ac:dyDescent="0.3">
      <c r="A57" s="110" t="str">
        <f t="shared" si="19"/>
        <v/>
      </c>
      <c r="B57" s="100"/>
      <c r="C57" s="131" t="s">
        <v>617</v>
      </c>
      <c r="D57" s="132"/>
      <c r="E57" s="132"/>
      <c r="F57" s="132">
        <f>SUM(F54:F56)</f>
        <v>0</v>
      </c>
      <c r="G57" s="27"/>
      <c r="H57" s="29"/>
      <c r="I57" s="29"/>
      <c r="J57" s="27"/>
      <c r="K57" s="61"/>
      <c r="L57" s="27"/>
      <c r="M57" s="27"/>
      <c r="N57" s="27"/>
      <c r="O57" s="27"/>
      <c r="P57" s="61"/>
      <c r="Q57" s="27"/>
      <c r="R57" s="27"/>
      <c r="S57" s="27"/>
      <c r="T57" s="27"/>
      <c r="U57" s="61"/>
      <c r="V57" s="27"/>
      <c r="W57" s="27"/>
      <c r="X57" s="27" t="str" cm="1">
        <f t="array" ref="X57">IF(AND($F$36&lt;&gt;"", SUMPRODUCT(--(($F$54:$F$55)=""))=0), IF($F$36&lt;&gt;$F$57, "| Veld '"&amp;X$4&amp;ROW()&amp;"': Het totaal komt niet overeen met het aantal unieke deelnemers in veld '"&amp;X$4&amp;ROW($X$36)&amp;"'.  ", ""), "")</f>
        <v/>
      </c>
      <c r="Y57" s="27"/>
      <c r="Z57" s="75"/>
      <c r="AA57" s="61" t="str">
        <f t="shared" si="14"/>
        <v/>
      </c>
      <c r="AB57" s="27" t="str">
        <f t="shared" si="15"/>
        <v/>
      </c>
      <c r="AC57" s="27" t="str">
        <f t="shared" si="16"/>
        <v/>
      </c>
      <c r="AD57" s="27" t="str">
        <f t="shared" si="17"/>
        <v/>
      </c>
      <c r="AE57" s="27"/>
      <c r="AF57" s="61"/>
      <c r="AG57" s="27"/>
      <c r="AH57" s="60" t="str">
        <f t="shared" si="5"/>
        <v/>
      </c>
    </row>
    <row r="58" spans="1:34" ht="17.399999999999999" customHeight="1" x14ac:dyDescent="0.3">
      <c r="A58" s="110" t="str">
        <f t="shared" si="19"/>
        <v/>
      </c>
      <c r="B58" s="100"/>
      <c r="C58" s="27"/>
      <c r="D58" s="27"/>
      <c r="E58" s="27"/>
      <c r="F58" s="27"/>
      <c r="G58" s="27"/>
      <c r="H58" s="29"/>
      <c r="I58" s="29"/>
      <c r="J58" s="27"/>
      <c r="K58" s="61"/>
      <c r="L58" s="27"/>
      <c r="M58" s="27"/>
      <c r="N58" s="27"/>
      <c r="O58" s="27"/>
      <c r="P58" s="61"/>
      <c r="Q58" s="27"/>
      <c r="R58" s="27"/>
      <c r="S58" s="27"/>
      <c r="T58" s="27"/>
      <c r="U58" s="61"/>
      <c r="V58" s="27"/>
      <c r="W58" s="27"/>
      <c r="X58" s="27"/>
      <c r="Y58" s="27"/>
      <c r="Z58" s="75"/>
      <c r="AA58" s="61" t="str">
        <f t="shared" si="14"/>
        <v/>
      </c>
      <c r="AB58" s="27" t="str">
        <f t="shared" si="15"/>
        <v/>
      </c>
      <c r="AC58" s="27" t="str">
        <f t="shared" si="16"/>
        <v/>
      </c>
      <c r="AD58" s="27" t="str">
        <f t="shared" si="17"/>
        <v/>
      </c>
      <c r="AE58" s="27"/>
      <c r="AF58" s="61"/>
      <c r="AG58" s="27"/>
      <c r="AH58" s="60" t="str">
        <f t="shared" si="5"/>
        <v/>
      </c>
    </row>
    <row r="59" spans="1:34" x14ac:dyDescent="0.3">
      <c r="A59" s="110" t="str">
        <f t="shared" si="19"/>
        <v/>
      </c>
      <c r="B59" s="100" t="s">
        <v>710</v>
      </c>
      <c r="C59" s="27"/>
      <c r="D59" s="27"/>
      <c r="E59" s="27"/>
      <c r="F59" s="27"/>
      <c r="G59" s="27"/>
      <c r="H59" s="29"/>
      <c r="I59" s="29"/>
      <c r="J59" s="27"/>
      <c r="K59" s="61"/>
      <c r="L59" s="27"/>
      <c r="M59" s="27"/>
      <c r="N59" s="27"/>
      <c r="O59" s="27"/>
      <c r="P59" s="61"/>
      <c r="Q59" s="27"/>
      <c r="R59" s="27"/>
      <c r="S59" s="27"/>
      <c r="T59" s="27"/>
      <c r="U59" s="61"/>
      <c r="V59" s="27"/>
      <c r="W59" s="27"/>
      <c r="X59" s="27"/>
      <c r="Y59" s="27"/>
      <c r="Z59" s="75"/>
      <c r="AA59" s="61" t="str">
        <f t="shared" si="14"/>
        <v/>
      </c>
      <c r="AB59" s="27" t="str">
        <f t="shared" si="15"/>
        <v/>
      </c>
      <c r="AC59" s="27" t="str">
        <f t="shared" si="16"/>
        <v/>
      </c>
      <c r="AD59" s="27" t="str">
        <f t="shared" si="17"/>
        <v/>
      </c>
      <c r="AE59" s="27"/>
      <c r="AF59" s="61"/>
      <c r="AG59" s="27"/>
      <c r="AH59" s="60" t="str">
        <f t="shared" si="5"/>
        <v/>
      </c>
    </row>
    <row r="60" spans="1:34" ht="6.9" customHeight="1" x14ac:dyDescent="0.3">
      <c r="A60" s="110" t="str">
        <f t="shared" si="19"/>
        <v/>
      </c>
      <c r="B60" s="100"/>
      <c r="C60" s="27"/>
      <c r="D60" s="27"/>
      <c r="E60" s="27"/>
      <c r="F60" s="27"/>
      <c r="G60" s="27"/>
      <c r="H60" s="29"/>
      <c r="I60" s="29"/>
      <c r="J60" s="27"/>
      <c r="K60" s="61"/>
      <c r="L60" s="27"/>
      <c r="M60" s="27"/>
      <c r="N60" s="27"/>
      <c r="O60" s="27"/>
      <c r="P60" s="61"/>
      <c r="Q60" s="27"/>
      <c r="R60" s="27"/>
      <c r="S60" s="27"/>
      <c r="T60" s="27"/>
      <c r="U60" s="61"/>
      <c r="V60" s="27"/>
      <c r="W60" s="27"/>
      <c r="X60" s="27"/>
      <c r="Y60" s="27"/>
      <c r="Z60" s="75"/>
      <c r="AA60" s="61" t="str">
        <f t="shared" si="14"/>
        <v/>
      </c>
      <c r="AB60" s="27" t="str">
        <f t="shared" si="15"/>
        <v/>
      </c>
      <c r="AC60" s="27" t="str">
        <f t="shared" si="16"/>
        <v/>
      </c>
      <c r="AD60" s="27" t="str">
        <f t="shared" si="17"/>
        <v/>
      </c>
      <c r="AE60" s="27"/>
      <c r="AF60" s="61"/>
      <c r="AG60" s="27"/>
      <c r="AH60" s="60" t="str">
        <f t="shared" si="5"/>
        <v/>
      </c>
    </row>
    <row r="61" spans="1:34" ht="12" customHeight="1" x14ac:dyDescent="0.3">
      <c r="A61" s="110" t="str">
        <f t="shared" si="19"/>
        <v/>
      </c>
      <c r="B61" s="100"/>
      <c r="C61" s="168" t="s">
        <v>721</v>
      </c>
      <c r="D61" s="168"/>
      <c r="E61" s="168"/>
      <c r="F61" s="27"/>
      <c r="G61" s="27"/>
      <c r="H61" s="29"/>
      <c r="I61" s="29"/>
      <c r="J61" s="27"/>
      <c r="K61" s="61"/>
      <c r="L61" s="27"/>
      <c r="M61" s="27"/>
      <c r="N61" s="27"/>
      <c r="O61" s="27"/>
      <c r="P61" s="61"/>
      <c r="Q61" s="27"/>
      <c r="R61" s="27"/>
      <c r="S61" s="27"/>
      <c r="T61" s="27"/>
      <c r="U61" s="61"/>
      <c r="V61" s="27"/>
      <c r="W61" s="27"/>
      <c r="X61" s="27"/>
      <c r="Y61" s="27"/>
      <c r="Z61" s="75"/>
      <c r="AA61" s="61" t="str">
        <f t="shared" si="14"/>
        <v/>
      </c>
      <c r="AB61" s="27" t="str">
        <f t="shared" si="15"/>
        <v/>
      </c>
      <c r="AC61" s="27" t="str">
        <f t="shared" si="16"/>
        <v/>
      </c>
      <c r="AD61" s="27" t="str">
        <f t="shared" si="17"/>
        <v/>
      </c>
      <c r="AE61" s="27"/>
      <c r="AF61" s="61"/>
      <c r="AG61" s="27"/>
      <c r="AH61" s="60" t="str">
        <f t="shared" si="5"/>
        <v/>
      </c>
    </row>
    <row r="62" spans="1:34" x14ac:dyDescent="0.3">
      <c r="A62" s="110" t="str">
        <f t="shared" si="19"/>
        <v/>
      </c>
      <c r="B62" s="100"/>
      <c r="C62" s="27"/>
      <c r="D62" s="27"/>
      <c r="E62" s="27"/>
      <c r="F62" s="27"/>
      <c r="G62" s="27"/>
      <c r="H62" s="29"/>
      <c r="I62" s="29"/>
      <c r="J62" s="27"/>
      <c r="K62" s="61"/>
      <c r="L62" s="27"/>
      <c r="M62" s="27"/>
      <c r="N62" s="27"/>
      <c r="O62" s="27"/>
      <c r="P62" s="61"/>
      <c r="Q62" s="27"/>
      <c r="R62" s="27"/>
      <c r="S62" s="27"/>
      <c r="T62" s="27"/>
      <c r="U62" s="61"/>
      <c r="V62" s="27"/>
      <c r="W62" s="27"/>
      <c r="X62" s="27"/>
      <c r="Y62" s="27"/>
      <c r="Z62" s="75"/>
      <c r="AA62" s="61" t="str">
        <f t="shared" si="14"/>
        <v/>
      </c>
      <c r="AB62" s="27" t="str">
        <f t="shared" si="15"/>
        <v/>
      </c>
      <c r="AC62" s="27" t="str">
        <f t="shared" si="16"/>
        <v/>
      </c>
      <c r="AD62" s="27" t="str">
        <f t="shared" si="17"/>
        <v/>
      </c>
      <c r="AE62" s="27"/>
      <c r="AF62" s="61"/>
      <c r="AG62" s="27"/>
      <c r="AH62" s="60" t="str">
        <f t="shared" si="5"/>
        <v/>
      </c>
    </row>
    <row r="63" spans="1:34" x14ac:dyDescent="0.3">
      <c r="A63" s="95"/>
      <c r="B63" s="96"/>
      <c r="C63" s="25"/>
      <c r="D63" s="25"/>
      <c r="E63" s="25"/>
      <c r="F63" s="25"/>
      <c r="G63" s="25"/>
      <c r="H63" s="65"/>
      <c r="I63" s="65"/>
      <c r="J63" s="25"/>
      <c r="K63" s="67"/>
      <c r="L63" s="25"/>
      <c r="M63" s="25"/>
      <c r="N63" s="25"/>
      <c r="O63" s="25"/>
      <c r="P63" s="67"/>
      <c r="Q63" s="25"/>
      <c r="R63" s="25"/>
      <c r="S63" s="25"/>
      <c r="T63" s="25"/>
      <c r="U63" s="67"/>
      <c r="V63" s="25"/>
      <c r="W63" s="25"/>
      <c r="X63" s="25"/>
      <c r="Y63" s="140"/>
      <c r="Z63" s="25"/>
      <c r="AA63" s="61" t="str">
        <f t="shared" si="14"/>
        <v/>
      </c>
      <c r="AB63" s="27" t="str">
        <f t="shared" si="15"/>
        <v/>
      </c>
      <c r="AC63" s="27" t="str">
        <f t="shared" si="16"/>
        <v/>
      </c>
      <c r="AD63" s="27" t="str">
        <f t="shared" si="17"/>
        <v/>
      </c>
      <c r="AE63" s="27"/>
      <c r="AF63" s="61"/>
      <c r="AG63" s="27"/>
      <c r="AH63" s="60" t="str">
        <f t="shared" si="5"/>
        <v/>
      </c>
    </row>
    <row r="64" spans="1:34" x14ac:dyDescent="0.3">
      <c r="A64" s="88"/>
      <c r="B64" s="26"/>
      <c r="C64" s="26"/>
      <c r="D64" s="26"/>
      <c r="E64" s="26"/>
      <c r="F64" s="26"/>
      <c r="G64" s="26"/>
      <c r="H64" s="89"/>
      <c r="I64" s="89"/>
      <c r="J64" s="26"/>
      <c r="K64" s="26"/>
      <c r="L64" s="26"/>
      <c r="M64" s="26"/>
      <c r="N64" s="26"/>
      <c r="O64" s="26"/>
      <c r="P64" s="26"/>
      <c r="Q64" s="26"/>
      <c r="R64" s="26"/>
      <c r="S64" s="26"/>
      <c r="T64" s="26"/>
      <c r="U64" s="26"/>
      <c r="V64" s="26"/>
      <c r="W64" s="26"/>
      <c r="X64" s="26"/>
      <c r="Y64" s="26"/>
      <c r="Z64" s="26"/>
      <c r="AA64" s="26"/>
      <c r="AB64" s="26"/>
      <c r="AC64" s="26"/>
      <c r="AD64" s="26"/>
      <c r="AE64" s="26"/>
      <c r="AF64" s="26"/>
      <c r="AG64" s="90" t="s">
        <v>6</v>
      </c>
      <c r="AH64" s="26"/>
    </row>
  </sheetData>
  <sheetProtection algorithmName="SHA-512" hashValue="/PgyfA7uKYu4N5WsS1tBSbmS+tbU9crj3u1zE5ClI7MDHUNqXZZrDhIRYivI2s3awBdhkrGASqoLzLQwPjybLg==" saltValue="z0YxqcZmpqO92gx2cePx0Q==" spinCount="100000" sheet="1" objects="1" scenarios="1" selectLockedCells="1"/>
  <mergeCells count="2">
    <mergeCell ref="B2:E3"/>
    <mergeCell ref="C61:E61"/>
  </mergeCells>
  <conditionalFormatting sqref="C5:G17 D18:G20 C21:G63">
    <cfRule type="expression" dxfId="59" priority="1">
      <formula>AA5&lt;&gt;""</formula>
    </cfRule>
    <cfRule type="expression" dxfId="58" priority="2">
      <formula>U5&lt;&gt;""</formula>
    </cfRule>
    <cfRule type="expression" dxfId="57" priority="3">
      <formula>P5=-1</formula>
    </cfRule>
    <cfRule type="expression" dxfId="56" priority="4">
      <formula>P5=1</formula>
    </cfRule>
    <cfRule type="expression" dxfId="55" priority="5">
      <formula>K5&lt;&gt;""</formula>
    </cfRule>
    <cfRule type="expression" dxfId="54" priority="6">
      <formula>AND(C5="v", K5="bool")</formula>
    </cfRule>
  </conditionalFormatting>
  <conditionalFormatting sqref="C9:G15 C36:G39 C45:F48 C54:F56">
    <cfRule type="expression" dxfId="53" priority="112">
      <formula>MOD(ROW(), 2)=0</formula>
    </cfRule>
  </conditionalFormatting>
  <conditionalFormatting sqref="H5:Z63">
    <cfRule type="expression" dxfId="52" priority="1885">
      <formula>_xlfn.ISFORMULA(H5)</formula>
    </cfRule>
    <cfRule type="expression" dxfId="51" priority="1886">
      <formula>NOT(ISBLANK(H5))</formula>
    </cfRule>
  </conditionalFormatting>
  <hyperlinks>
    <hyperlink ref="C61" location="'Ateliers leslocaties'!A1" display="Ga naar werkblad 'Ateliers leslocaties' →" xr:uid="{1B165D80-AB17-4959-87BB-639FC8AAEF3B}"/>
  </hyperlinks>
  <pageMargins left="0.70866141732283472" right="0.70866141732283472" top="0.74803149606299213" bottom="0.74803149606299213" header="0.31496062992125984" footer="0.31496062992125984"/>
  <pageSetup paperSize="9" scale="15" fitToHeight="0" orientation="portrait" r:id="rId1"/>
  <headerFooter>
    <oddFooter>Pagina &amp;P van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71C7-3C90-4938-BFC1-CFE180B2F1E4}">
  <sheetPr codeName="Blad13">
    <pageSetUpPr fitToPage="1"/>
  </sheetPr>
  <dimension ref="A1:BV113"/>
  <sheetViews>
    <sheetView showGridLines="0" zoomScaleNormal="100" zoomScaleSheetLayoutView="100" workbookViewId="0">
      <pane xSplit="1" ySplit="4" topLeftCell="B5" activePane="bottomRight" state="frozen"/>
      <selection pane="topRight"/>
      <selection pane="bottomLeft"/>
      <selection pane="bottomRight"/>
    </sheetView>
  </sheetViews>
  <sheetFormatPr defaultColWidth="8.88671875" defaultRowHeight="14.4" x14ac:dyDescent="0.3"/>
  <cols>
    <col min="1" max="1" width="2.44140625" style="91" customWidth="1"/>
    <col min="2" max="2" width="2.44140625" customWidth="1"/>
    <col min="3" max="3" width="2.5546875" customWidth="1"/>
    <col min="4" max="4" width="35" customWidth="1"/>
    <col min="5" max="5" width="2.5546875" customWidth="1"/>
    <col min="6" max="6" width="35" customWidth="1"/>
    <col min="7" max="7" width="2.5546875" customWidth="1"/>
    <col min="8" max="8" width="35" customWidth="1"/>
    <col min="9" max="9" width="2.5546875" customWidth="1"/>
    <col min="10" max="10" width="35" customWidth="1"/>
    <col min="11" max="11" width="8.88671875" style="28" hidden="1" customWidth="1"/>
    <col min="12" max="47" width="8.88671875" hidden="1" customWidth="1"/>
    <col min="48" max="48" width="2.44140625" style="25" customWidth="1"/>
  </cols>
  <sheetData>
    <row r="1" spans="1:74" ht="24.6" customHeight="1" x14ac:dyDescent="0.3">
      <c r="A1" s="80"/>
      <c r="C1" s="92"/>
      <c r="K1" s="63" t="str">
        <f>IF(Sjabloon_werksoort&lt;&gt;"Atelier", "Dit blad is niet van toepassing voor uw organisatie.", IF(K4&lt;&gt;0, "Selecteer minstens één locatie.  ", "")&amp;IF(L4=1, "Er is 1 foutmelding. Controleer het blad.", IF(L4&gt;1, "Er zijn "&amp;L4&amp;" foutmeldingen. Controleer het blad.", "")))</f>
        <v xml:space="preserve">Selecteer minstens één locatie.  </v>
      </c>
      <c r="L1" s="25"/>
      <c r="M1" s="142" t="str">
        <f>IF(Sjabloon_werksoort&lt;&gt;"Atelier", "", IF(M4&lt;&gt;0, IF(M4&gt;1, "U heeft "&amp;M4&amp;" locaties geselecteerd.", "U heeft 1 locatie geselecteerd."), ""))</f>
        <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81"/>
    </row>
    <row r="2" spans="1:74" s="1" customFormat="1" ht="13.35" customHeight="1" x14ac:dyDescent="0.3">
      <c r="A2" s="82"/>
      <c r="B2" s="165" t="s">
        <v>691</v>
      </c>
      <c r="C2" s="165"/>
      <c r="D2" s="165"/>
      <c r="E2" s="165"/>
      <c r="F2" s="165"/>
      <c r="G2" s="109"/>
      <c r="H2" s="109"/>
      <c r="I2" s="109"/>
      <c r="J2" s="109"/>
      <c r="K2" s="66" t="s">
        <v>656</v>
      </c>
      <c r="L2" s="66"/>
      <c r="M2" s="66"/>
      <c r="O2" s="66"/>
      <c r="P2" s="66"/>
      <c r="Q2" s="66"/>
      <c r="R2" s="66"/>
      <c r="S2" s="66"/>
      <c r="T2" s="66"/>
      <c r="U2" s="66"/>
      <c r="V2" s="66"/>
      <c r="W2" s="66"/>
      <c r="X2" s="66"/>
      <c r="Y2" s="66"/>
      <c r="Z2" s="66"/>
      <c r="AA2" s="66"/>
      <c r="AB2" s="66"/>
      <c r="AC2" s="66"/>
      <c r="AD2" s="66"/>
      <c r="AE2" s="66"/>
      <c r="AF2" s="66"/>
      <c r="AG2" s="66"/>
      <c r="AH2" s="66"/>
      <c r="AI2" s="66"/>
      <c r="AJ2" s="66"/>
      <c r="AK2" s="66"/>
      <c r="AL2" s="106" t="s">
        <v>657</v>
      </c>
      <c r="AM2" s="66"/>
      <c r="AN2" s="66"/>
      <c r="AO2" s="66"/>
      <c r="AP2" s="66"/>
      <c r="AQ2" s="66"/>
      <c r="AR2" s="66"/>
      <c r="AS2" s="66"/>
      <c r="AT2" s="66"/>
      <c r="AU2" s="66"/>
      <c r="AV2" s="81"/>
    </row>
    <row r="3" spans="1:74" s="1" customFormat="1" ht="9.6" customHeight="1" x14ac:dyDescent="0.3">
      <c r="B3" s="165"/>
      <c r="C3" s="165"/>
      <c r="D3" s="165"/>
      <c r="E3" s="165"/>
      <c r="F3" s="165"/>
      <c r="G3" s="109"/>
      <c r="H3" s="109"/>
      <c r="I3" s="109"/>
      <c r="J3" s="109"/>
      <c r="K3" s="65" t="s">
        <v>52</v>
      </c>
      <c r="L3" s="25" t="s">
        <v>753</v>
      </c>
      <c r="M3" s="74" t="s">
        <v>756</v>
      </c>
      <c r="N3" s="67" t="s">
        <v>633</v>
      </c>
      <c r="O3" s="25"/>
      <c r="P3" s="25"/>
      <c r="Q3" s="25"/>
      <c r="R3" s="25"/>
      <c r="S3" s="25"/>
      <c r="T3" s="25"/>
      <c r="U3" s="25"/>
      <c r="V3" s="67" t="s">
        <v>619</v>
      </c>
      <c r="W3" s="25"/>
      <c r="X3" s="25"/>
      <c r="Y3" s="25"/>
      <c r="Z3" s="25"/>
      <c r="AA3" s="25"/>
      <c r="AB3" s="25"/>
      <c r="AC3" s="25"/>
      <c r="AD3" s="67" t="s">
        <v>611</v>
      </c>
      <c r="AE3" s="25"/>
      <c r="AF3" s="25"/>
      <c r="AG3" s="25"/>
      <c r="AH3" s="25"/>
      <c r="AI3" s="25"/>
      <c r="AJ3" s="25"/>
      <c r="AK3" s="66"/>
      <c r="AL3" s="67" t="s">
        <v>612</v>
      </c>
      <c r="AM3" s="25"/>
      <c r="AN3" s="25"/>
      <c r="AO3" s="25"/>
      <c r="AP3" s="25"/>
      <c r="AQ3" s="25"/>
      <c r="AR3" s="25"/>
      <c r="AS3" s="25"/>
      <c r="AT3" s="67" t="s">
        <v>53</v>
      </c>
      <c r="AU3" s="25" t="s">
        <v>658</v>
      </c>
      <c r="AV3" s="81"/>
    </row>
    <row r="4" spans="1:74" s="85" customFormat="1" ht="14.1" customHeight="1" x14ac:dyDescent="0.3">
      <c r="A4" s="84"/>
      <c r="B4" s="59"/>
      <c r="C4" s="68"/>
      <c r="D4" s="68"/>
      <c r="E4" s="68"/>
      <c r="F4" s="68"/>
      <c r="G4" s="68"/>
      <c r="H4" s="68"/>
      <c r="I4" s="68"/>
      <c r="J4" s="59"/>
      <c r="K4" s="107">
        <f>IF(M4&lt;&gt;0, 0, 1)</f>
        <v>1</v>
      </c>
      <c r="L4" s="77" cm="1">
        <f t="array" ref="L4">SUMPRODUCT(--((AD5:AK111)&lt;&gt;""))</f>
        <v>0</v>
      </c>
      <c r="M4" s="143" cm="1">
        <f t="array" ref="M4">SUMPRODUCT(--(($C$11:$C$107)&lt;&gt;""))+SUMPRODUCT(--(($E$11:$E$107)&lt;&gt;""))+SUMPRODUCT(--(($G$11:$G$107)&lt;&gt;""))+SUMPRODUCT(--(($I$11:$I$107)&lt;&gt;""))</f>
        <v>0</v>
      </c>
      <c r="N4" s="79" t="str">
        <f t="shared" ref="N4:U4" si="0">SUBSTITUTE(ADDRESS(1, COLUMN(C4), 4, 1), "1", "")</f>
        <v>C</v>
      </c>
      <c r="O4" s="77" t="str">
        <f t="shared" si="0"/>
        <v>D</v>
      </c>
      <c r="P4" s="77" t="str">
        <f t="shared" si="0"/>
        <v>E</v>
      </c>
      <c r="Q4" s="77" t="str">
        <f t="shared" si="0"/>
        <v>F</v>
      </c>
      <c r="R4" s="77" t="str">
        <f t="shared" si="0"/>
        <v>G</v>
      </c>
      <c r="S4" s="77" t="str">
        <f t="shared" si="0"/>
        <v>H</v>
      </c>
      <c r="T4" s="77" t="str">
        <f t="shared" si="0"/>
        <v>I</v>
      </c>
      <c r="U4" s="77" t="str">
        <f t="shared" si="0"/>
        <v>J</v>
      </c>
      <c r="V4" s="79" t="str">
        <f t="shared" ref="V4:AC4" si="1">SUBSTITUTE(ADDRESS(1, COLUMN(C4), 4, 1), "1", "")</f>
        <v>C</v>
      </c>
      <c r="W4" s="77" t="str">
        <f t="shared" si="1"/>
        <v>D</v>
      </c>
      <c r="X4" s="77" t="str">
        <f t="shared" si="1"/>
        <v>E</v>
      </c>
      <c r="Y4" s="77" t="str">
        <f t="shared" si="1"/>
        <v>F</v>
      </c>
      <c r="Z4" s="77" t="str">
        <f t="shared" si="1"/>
        <v>G</v>
      </c>
      <c r="AA4" s="77" t="str">
        <f t="shared" si="1"/>
        <v>H</v>
      </c>
      <c r="AB4" s="77" t="str">
        <f t="shared" si="1"/>
        <v>I</v>
      </c>
      <c r="AC4" s="77" t="str">
        <f t="shared" si="1"/>
        <v>J</v>
      </c>
      <c r="AD4" s="79" t="str">
        <f t="shared" ref="AD4:AK4" si="2">SUBSTITUTE(ADDRESS(1, COLUMN(C4), 4, 1), "1", "")</f>
        <v>C</v>
      </c>
      <c r="AE4" s="77" t="str">
        <f t="shared" si="2"/>
        <v>D</v>
      </c>
      <c r="AF4" s="77" t="str">
        <f t="shared" si="2"/>
        <v>E</v>
      </c>
      <c r="AG4" s="77" t="str">
        <f t="shared" si="2"/>
        <v>F</v>
      </c>
      <c r="AH4" s="77" t="str">
        <f t="shared" si="2"/>
        <v>G</v>
      </c>
      <c r="AI4" s="77" t="str">
        <f t="shared" si="2"/>
        <v>H</v>
      </c>
      <c r="AJ4" s="77" t="str">
        <f t="shared" si="2"/>
        <v>I</v>
      </c>
      <c r="AK4" s="77" t="str">
        <f t="shared" si="2"/>
        <v>J</v>
      </c>
      <c r="AL4" s="79" t="str">
        <f t="shared" ref="AL4:AS4" si="3">SUBSTITUTE(ADDRESS(1, COLUMN(C4), 4, 1), "1", "")</f>
        <v>C</v>
      </c>
      <c r="AM4" s="77" t="str">
        <f t="shared" si="3"/>
        <v>D</v>
      </c>
      <c r="AN4" s="77" t="str">
        <f t="shared" si="3"/>
        <v>E</v>
      </c>
      <c r="AO4" s="77" t="str">
        <f t="shared" si="3"/>
        <v>F</v>
      </c>
      <c r="AP4" s="77" t="str">
        <f t="shared" si="3"/>
        <v>G</v>
      </c>
      <c r="AQ4" s="77" t="str">
        <f t="shared" si="3"/>
        <v>H</v>
      </c>
      <c r="AR4" s="77" t="str">
        <f t="shared" si="3"/>
        <v>I</v>
      </c>
      <c r="AS4" s="77" t="str">
        <f t="shared" si="3"/>
        <v>J</v>
      </c>
      <c r="AT4" s="79"/>
      <c r="AU4" s="77"/>
      <c r="AV4" s="86"/>
      <c r="BV4" s="64" t="s">
        <v>44</v>
      </c>
    </row>
    <row r="5" spans="1:74" ht="14.4" customHeight="1" x14ac:dyDescent="0.3">
      <c r="A5" s="110" t="str">
        <f>IF(AV5&lt;&gt;"", "✘", "")</f>
        <v/>
      </c>
      <c r="B5" s="100"/>
      <c r="C5" s="27"/>
      <c r="D5" s="27"/>
      <c r="E5" s="27"/>
      <c r="F5" s="27"/>
      <c r="G5" s="27"/>
      <c r="H5" s="27"/>
      <c r="I5" s="27"/>
      <c r="J5" s="27"/>
      <c r="K5" s="29"/>
      <c r="L5" s="27"/>
      <c r="M5" s="75"/>
      <c r="N5" s="61"/>
      <c r="O5" s="27"/>
      <c r="P5" s="27"/>
      <c r="Q5" s="27"/>
      <c r="R5" s="27"/>
      <c r="S5" s="27"/>
      <c r="T5" s="27"/>
      <c r="U5" s="27"/>
      <c r="V5" s="61"/>
      <c r="W5" s="27"/>
      <c r="X5" s="27"/>
      <c r="Y5" s="27"/>
      <c r="Z5" s="27"/>
      <c r="AA5" s="27"/>
      <c r="AB5" s="27"/>
      <c r="AC5" s="27"/>
      <c r="AD5" s="61"/>
      <c r="AE5" s="27"/>
      <c r="AF5" s="27"/>
      <c r="AG5" s="27"/>
      <c r="AH5" s="27"/>
      <c r="AI5" s="27"/>
      <c r="AJ5" s="27"/>
      <c r="AK5" s="27"/>
      <c r="AL5" s="61"/>
      <c r="AM5" s="27"/>
      <c r="AN5" s="27"/>
      <c r="AO5" s="27"/>
      <c r="AP5" s="27"/>
      <c r="AQ5" s="27"/>
      <c r="AR5" s="27"/>
      <c r="AS5" s="27"/>
      <c r="AT5" s="61" t="str">
        <f>IF(SUMIF(V5:AC5, "&gt;0")&gt;0, "| Vul verplichte velden in.  ", "")</f>
        <v/>
      </c>
      <c r="AU5" s="27" t="str">
        <f>IF(L5&lt;&gt;"", IF(L5&lt;&gt;1, IF(SUM(L5:$L$111)&lt;&gt;0, "| Laat geen witruimte tussen ingevulde rijen.", ""), ""), "")</f>
        <v/>
      </c>
      <c r="AV5" s="60" t="str">
        <f>_xlfn.CONCAT(AD5,AF5,AH5,AJ5)</f>
        <v/>
      </c>
    </row>
    <row r="6" spans="1:74" ht="10.5" customHeight="1" x14ac:dyDescent="0.3">
      <c r="A6" s="110" t="str">
        <f t="shared" ref="A6:A69" si="4">IF(AV6&lt;&gt;"", "✘", "")</f>
        <v/>
      </c>
      <c r="B6" s="151" t="s">
        <v>720</v>
      </c>
      <c r="C6" s="27"/>
      <c r="D6" s="27"/>
      <c r="E6" s="27"/>
      <c r="F6" s="27"/>
      <c r="G6" s="27"/>
      <c r="H6" s="27"/>
      <c r="I6" s="27"/>
      <c r="J6" s="27"/>
      <c r="K6" s="29"/>
      <c r="L6" s="27"/>
      <c r="M6" s="75"/>
      <c r="N6" s="61"/>
      <c r="O6" s="27"/>
      <c r="P6" s="27"/>
      <c r="Q6" s="27"/>
      <c r="R6" s="27"/>
      <c r="S6" s="27"/>
      <c r="T6" s="27"/>
      <c r="U6" s="27"/>
      <c r="V6" s="61"/>
      <c r="W6" s="27"/>
      <c r="X6" s="27"/>
      <c r="Y6" s="27"/>
      <c r="Z6" s="27"/>
      <c r="AA6" s="27"/>
      <c r="AB6" s="27"/>
      <c r="AC6" s="27"/>
      <c r="AD6" s="61"/>
      <c r="AE6" s="27"/>
      <c r="AF6" s="27"/>
      <c r="AG6" s="27"/>
      <c r="AH6" s="27"/>
      <c r="AI6" s="27"/>
      <c r="AJ6" s="27"/>
      <c r="AK6" s="27"/>
      <c r="AL6" s="61"/>
      <c r="AM6" s="27"/>
      <c r="AN6" s="27"/>
      <c r="AO6" s="27"/>
      <c r="AP6" s="27"/>
      <c r="AQ6" s="27"/>
      <c r="AR6" s="27"/>
      <c r="AS6" s="27"/>
      <c r="AT6" s="61"/>
      <c r="AU6" s="27"/>
      <c r="AV6" s="60" t="str">
        <f t="shared" ref="AV6:AV69" si="5">_xlfn.CONCAT(AD6,AF6,AH6,AJ6)</f>
        <v/>
      </c>
    </row>
    <row r="7" spans="1:74" ht="10.5" customHeight="1" x14ac:dyDescent="0.3">
      <c r="A7" s="110" t="str">
        <f t="shared" si="4"/>
        <v/>
      </c>
      <c r="B7" s="151" t="s">
        <v>719</v>
      </c>
      <c r="C7" s="27"/>
      <c r="D7" s="27"/>
      <c r="E7" s="27"/>
      <c r="F7" s="27"/>
      <c r="G7" s="27"/>
      <c r="H7" s="27"/>
      <c r="I7" s="27"/>
      <c r="J7" s="27"/>
      <c r="K7" s="29"/>
      <c r="L7" s="27"/>
      <c r="M7" s="75"/>
      <c r="N7" s="61"/>
      <c r="O7" s="27"/>
      <c r="P7" s="27"/>
      <c r="Q7" s="27"/>
      <c r="R7" s="27"/>
      <c r="S7" s="27"/>
      <c r="T7" s="27"/>
      <c r="U7" s="27"/>
      <c r="V7" s="61"/>
      <c r="W7" s="27"/>
      <c r="X7" s="27"/>
      <c r="Y7" s="27"/>
      <c r="Z7" s="27"/>
      <c r="AA7" s="27"/>
      <c r="AB7" s="27"/>
      <c r="AC7" s="27"/>
      <c r="AD7" s="61"/>
      <c r="AE7" s="27"/>
      <c r="AF7" s="27"/>
      <c r="AG7" s="27"/>
      <c r="AH7" s="27"/>
      <c r="AI7" s="27"/>
      <c r="AJ7" s="27"/>
      <c r="AK7" s="27"/>
      <c r="AL7" s="61"/>
      <c r="AM7" s="27"/>
      <c r="AN7" s="27"/>
      <c r="AO7" s="27"/>
      <c r="AP7" s="27"/>
      <c r="AQ7" s="27"/>
      <c r="AR7" s="27"/>
      <c r="AS7" s="27"/>
      <c r="AT7" s="61"/>
      <c r="AU7" s="27"/>
      <c r="AV7" s="60" t="str">
        <f t="shared" si="5"/>
        <v/>
      </c>
    </row>
    <row r="8" spans="1:74" ht="14.4" customHeight="1" x14ac:dyDescent="0.3">
      <c r="A8" s="110" t="str">
        <f t="shared" si="4"/>
        <v/>
      </c>
      <c r="B8" s="100"/>
      <c r="C8" s="27"/>
      <c r="D8" s="27"/>
      <c r="E8" s="27"/>
      <c r="F8" s="27"/>
      <c r="G8" s="27"/>
      <c r="H8" s="27"/>
      <c r="I8" s="27"/>
      <c r="J8" s="27"/>
      <c r="K8" s="29"/>
      <c r="L8" s="27"/>
      <c r="M8" s="75"/>
      <c r="N8" s="61"/>
      <c r="O8" s="27"/>
      <c r="P8" s="27"/>
      <c r="Q8" s="27"/>
      <c r="R8" s="27"/>
      <c r="S8" s="27"/>
      <c r="T8" s="27"/>
      <c r="U8" s="27"/>
      <c r="V8" s="61"/>
      <c r="W8" s="27"/>
      <c r="X8" s="27"/>
      <c r="Y8" s="27"/>
      <c r="Z8" s="27"/>
      <c r="AA8" s="27"/>
      <c r="AB8" s="27"/>
      <c r="AC8" s="27"/>
      <c r="AD8" s="61"/>
      <c r="AE8" s="27"/>
      <c r="AF8" s="27"/>
      <c r="AG8" s="27"/>
      <c r="AH8" s="27"/>
      <c r="AI8" s="27"/>
      <c r="AJ8" s="27"/>
      <c r="AK8" s="27"/>
      <c r="AL8" s="61"/>
      <c r="AM8" s="27"/>
      <c r="AN8" s="27"/>
      <c r="AO8" s="27"/>
      <c r="AP8" s="27"/>
      <c r="AQ8" s="27"/>
      <c r="AR8" s="27"/>
      <c r="AS8" s="27"/>
      <c r="AT8" s="61"/>
      <c r="AU8" s="27"/>
      <c r="AV8" s="60" t="str">
        <f t="shared" si="5"/>
        <v/>
      </c>
    </row>
    <row r="9" spans="1:74" ht="14.4" customHeight="1" x14ac:dyDescent="0.3">
      <c r="A9" s="110" t="str">
        <f t="shared" si="4"/>
        <v/>
      </c>
      <c r="B9" s="100" t="s">
        <v>660</v>
      </c>
      <c r="C9" s="27"/>
      <c r="D9" s="27"/>
      <c r="E9" s="27"/>
      <c r="F9" s="111"/>
      <c r="G9" s="111"/>
      <c r="H9" s="111"/>
      <c r="I9" s="111"/>
      <c r="J9" s="27"/>
      <c r="K9" s="29"/>
      <c r="L9" s="27"/>
      <c r="M9" s="75"/>
      <c r="N9" s="61"/>
      <c r="O9" s="27"/>
      <c r="P9" s="27"/>
      <c r="Q9" s="27"/>
      <c r="R9" s="27"/>
      <c r="S9" s="27"/>
      <c r="T9" s="27"/>
      <c r="U9" s="27"/>
      <c r="V9" s="61"/>
      <c r="W9" s="27"/>
      <c r="X9" s="27"/>
      <c r="Y9" s="27"/>
      <c r="Z9" s="27"/>
      <c r="AA9" s="27"/>
      <c r="AB9" s="27"/>
      <c r="AC9" s="27"/>
      <c r="AD9" s="61"/>
      <c r="AE9" s="27"/>
      <c r="AF9" s="27"/>
      <c r="AG9" s="27"/>
      <c r="AH9" s="27"/>
      <c r="AI9" s="27"/>
      <c r="AJ9" s="27"/>
      <c r="AK9" s="27"/>
      <c r="AL9" s="61"/>
      <c r="AM9" s="27"/>
      <c r="AN9" s="27"/>
      <c r="AO9" s="27"/>
      <c r="AP9" s="27"/>
      <c r="AQ9" s="27"/>
      <c r="AR9" s="27"/>
      <c r="AS9" s="27"/>
      <c r="AT9" s="61" t="str">
        <f t="shared" ref="AT9:AT111" si="6">IF(SUMIF(V9:AC9, "&gt;0")&gt;0, "| Vul verplichte velden in.  ", "")</f>
        <v/>
      </c>
      <c r="AU9" s="27" t="str">
        <f>IF(L9&lt;&gt;"", IF(L9&lt;&gt;1, IF(SUM(L9:$L$111)&lt;&gt;0, "| Laat geen witruimte tussen ingevulde rijen.", ""), ""), "")</f>
        <v/>
      </c>
      <c r="AV9" s="60" t="str">
        <f t="shared" si="5"/>
        <v/>
      </c>
    </row>
    <row r="10" spans="1:74" ht="6" customHeight="1" x14ac:dyDescent="0.3">
      <c r="A10" s="110" t="str">
        <f t="shared" si="4"/>
        <v/>
      </c>
      <c r="B10" s="100"/>
      <c r="C10" s="27"/>
      <c r="D10" s="27"/>
      <c r="E10" s="27"/>
      <c r="F10" s="112"/>
      <c r="G10" s="112"/>
      <c r="H10" s="112"/>
      <c r="I10" s="112"/>
      <c r="J10" s="27"/>
      <c r="K10" s="29"/>
      <c r="L10" s="27"/>
      <c r="M10" s="75"/>
      <c r="N10" s="61"/>
      <c r="O10" s="27"/>
      <c r="P10" s="27"/>
      <c r="Q10" s="27"/>
      <c r="R10" s="27"/>
      <c r="S10" s="27"/>
      <c r="T10" s="27"/>
      <c r="U10" s="27"/>
      <c r="V10" s="61"/>
      <c r="W10" s="27"/>
      <c r="X10" s="27"/>
      <c r="Y10" s="27"/>
      <c r="Z10" s="27"/>
      <c r="AA10" s="27"/>
      <c r="AB10" s="27"/>
      <c r="AC10" s="27"/>
      <c r="AD10" s="61"/>
      <c r="AE10" s="27"/>
      <c r="AF10" s="27"/>
      <c r="AG10" s="27"/>
      <c r="AH10" s="27"/>
      <c r="AI10" s="27"/>
      <c r="AJ10" s="27"/>
      <c r="AK10" s="27"/>
      <c r="AL10" s="61"/>
      <c r="AM10" s="27"/>
      <c r="AN10" s="27"/>
      <c r="AO10" s="27"/>
      <c r="AP10" s="27"/>
      <c r="AQ10" s="27"/>
      <c r="AR10" s="27"/>
      <c r="AS10" s="27"/>
      <c r="AT10" s="61" t="str">
        <f t="shared" si="6"/>
        <v/>
      </c>
      <c r="AU10" s="27" t="str">
        <f>IF(L10&lt;&gt;"", IF(L10&lt;&gt;1, IF(SUM(L10:$L$111)&lt;&gt;0, "| Laat geen witruimte tussen ingevulde rijen.", ""), ""), "")</f>
        <v/>
      </c>
      <c r="AV10" s="60" t="str">
        <f t="shared" si="5"/>
        <v/>
      </c>
    </row>
    <row r="11" spans="1:74" ht="14.4" customHeight="1" x14ac:dyDescent="0.3">
      <c r="A11" s="110" t="str">
        <f t="shared" si="4"/>
        <v/>
      </c>
      <c r="B11" s="100"/>
      <c r="C11" s="98"/>
      <c r="D11" s="114" t="s">
        <v>161</v>
      </c>
      <c r="E11" s="108"/>
      <c r="F11" s="116" t="s">
        <v>392</v>
      </c>
      <c r="G11" s="139"/>
      <c r="H11" s="116" t="s">
        <v>540</v>
      </c>
      <c r="I11" s="139"/>
      <c r="J11" s="114" t="s">
        <v>554</v>
      </c>
      <c r="K11" s="29"/>
      <c r="L11" s="27"/>
      <c r="M11" s="75"/>
      <c r="N11" s="61" t="s">
        <v>632</v>
      </c>
      <c r="O11" s="27"/>
      <c r="P11" s="27" t="s">
        <v>632</v>
      </c>
      <c r="Q11" s="27"/>
      <c r="R11" s="27" t="s">
        <v>632</v>
      </c>
      <c r="S11" s="27"/>
      <c r="T11" s="27" t="s">
        <v>632</v>
      </c>
      <c r="U11" s="27"/>
      <c r="V11" s="61">
        <f>IF(Sjabloon_werksoort&lt;&gt;"Atelier", -1, IF($M$4&lt;&gt;0, 0, 1))</f>
        <v>1</v>
      </c>
      <c r="W11" s="27"/>
      <c r="X11" s="61">
        <f>IF(Sjabloon_werksoort&lt;&gt;"Atelier", -1, IF($M$4&lt;&gt;0, 0, 1))</f>
        <v>1</v>
      </c>
      <c r="Y11" s="27"/>
      <c r="Z11" s="61">
        <f>IF(Sjabloon_werksoort&lt;&gt;"Atelier", -1, IF($M$4&lt;&gt;0, 0, 1))</f>
        <v>1</v>
      </c>
      <c r="AA11" s="27"/>
      <c r="AB11" s="61">
        <f>IF(Sjabloon_werksoort&lt;&gt;"Atelier", -1, IF($M$4&lt;&gt;0, 0, 1))</f>
        <v>1</v>
      </c>
      <c r="AC11" s="27"/>
      <c r="AD11" s="61" t="str">
        <f>IF(C11&lt;&gt;"", IF(C11&lt;&gt;"v", "| Veld '"&amp;AD$4&amp;ROW()&amp;"': Gebruik een 'v'-teken om aan te vinken of laat het veld leeg.  ", ""), "")</f>
        <v/>
      </c>
      <c r="AE11" s="27"/>
      <c r="AF11" s="27" t="str">
        <f>IF(E11&lt;&gt;"", IF(E11&lt;&gt;"v", "| Veld '"&amp;AF$4&amp;ROW()&amp;"': Gebruik een 'v'-teken om aan te vinken of laat het veld leeg.  ", ""), "")</f>
        <v/>
      </c>
      <c r="AG11" s="27"/>
      <c r="AH11" s="27" t="str">
        <f>IF(G11&lt;&gt;"", IF(G11&lt;&gt;"v", "| Veld '"&amp;AH$4&amp;ROW()&amp;"': Gebruik een 'v'-teken om aan te vinken of laat het veld leeg.  ", ""), "")</f>
        <v/>
      </c>
      <c r="AI11" s="27"/>
      <c r="AJ11" s="27" t="str">
        <f>IF(I11&lt;&gt;"", IF(I11&lt;&gt;"v", "| Veld '"&amp;AJ$4&amp;ROW()&amp;"': Gebruik een 'v'-teken om aan te vinken of laat het veld leeg.  ", ""), "")</f>
        <v/>
      </c>
      <c r="AK11" s="27"/>
      <c r="AL11" s="61"/>
      <c r="AM11" s="27"/>
      <c r="AN11" s="27"/>
      <c r="AO11" s="27"/>
      <c r="AP11" s="27"/>
      <c r="AQ11" s="27"/>
      <c r="AR11" s="27"/>
      <c r="AS11" s="27"/>
      <c r="AT11" s="61" t="str">
        <f t="shared" si="6"/>
        <v xml:space="preserve">| Vul verplichte velden in.  </v>
      </c>
      <c r="AU11" s="27" t="str">
        <f>IF(L11&lt;&gt;"", IF(L11&lt;&gt;1, IF(SUM(L11:$L$111)&lt;&gt;0, "| Laat geen witruimte tussen ingevulde rijen.", ""), ""), "")</f>
        <v/>
      </c>
      <c r="AV11" s="60" t="str">
        <f t="shared" si="5"/>
        <v/>
      </c>
    </row>
    <row r="12" spans="1:74" ht="14.4" customHeight="1" x14ac:dyDescent="0.3">
      <c r="A12" s="110" t="str">
        <f t="shared" si="4"/>
        <v/>
      </c>
      <c r="B12" s="100"/>
      <c r="C12" s="98"/>
      <c r="D12" s="114" t="s">
        <v>364</v>
      </c>
      <c r="E12" s="108"/>
      <c r="F12" s="116" t="s">
        <v>439</v>
      </c>
      <c r="G12" s="139"/>
      <c r="H12" s="116" t="s">
        <v>543</v>
      </c>
      <c r="I12" s="139"/>
      <c r="J12" s="114" t="s">
        <v>570</v>
      </c>
      <c r="K12" s="29"/>
      <c r="L12" s="27"/>
      <c r="M12" s="75"/>
      <c r="N12" s="61" t="s">
        <v>632</v>
      </c>
      <c r="O12" s="27"/>
      <c r="P12" s="27" t="s">
        <v>632</v>
      </c>
      <c r="Q12" s="27"/>
      <c r="R12" s="27" t="s">
        <v>632</v>
      </c>
      <c r="S12" s="27"/>
      <c r="T12" s="27" t="s">
        <v>632</v>
      </c>
      <c r="U12" s="27"/>
      <c r="V12" s="61">
        <f>IF(Sjabloon_werksoort&lt;&gt;"Atelier", -1, IF($M$4&lt;&gt;0, 0, 1))</f>
        <v>1</v>
      </c>
      <c r="W12" s="27"/>
      <c r="X12" s="61">
        <f>IF(Sjabloon_werksoort&lt;&gt;"Atelier", -1, IF($M$4&lt;&gt;0, 0, 1))</f>
        <v>1</v>
      </c>
      <c r="Y12" s="27"/>
      <c r="Z12" s="61">
        <f>IF(Sjabloon_werksoort&lt;&gt;"Atelier", -1, IF($M$4&lt;&gt;0, 0, 1))</f>
        <v>1</v>
      </c>
      <c r="AA12" s="27"/>
      <c r="AB12" s="61">
        <f>IF(Sjabloon_werksoort&lt;&gt;"Atelier", -1, IF($M$4&lt;&gt;0, 0, 1))</f>
        <v>1</v>
      </c>
      <c r="AC12" s="27"/>
      <c r="AD12" s="61" t="str">
        <f t="shared" ref="AD12:AD75" si="7">IF(C12&lt;&gt;"", IF(C12&lt;&gt;"v", "| Veld '"&amp;AD$4&amp;ROW()&amp;"': Gebruik een 'v'-teken om aan te vinken of laat het veld leeg.  ", ""), "")</f>
        <v/>
      </c>
      <c r="AE12" s="27"/>
      <c r="AF12" s="27" t="str">
        <f t="shared" ref="AF12:AF75" si="8">IF(E12&lt;&gt;"", IF(E12&lt;&gt;"v", "| Veld '"&amp;AF$4&amp;ROW()&amp;"': Gebruik een 'v'-teken om aan te vinken of laat het veld leeg.  ", ""), "")</f>
        <v/>
      </c>
      <c r="AG12" s="27"/>
      <c r="AH12" s="27" t="str">
        <f t="shared" ref="AH12:AH75" si="9">IF(G12&lt;&gt;"", IF(G12&lt;&gt;"v", "| Veld '"&amp;AH$4&amp;ROW()&amp;"': Gebruik een 'v'-teken om aan te vinken of laat het veld leeg.  ", ""), "")</f>
        <v/>
      </c>
      <c r="AI12" s="27"/>
      <c r="AJ12" s="27" t="str">
        <f t="shared" ref="AJ12:AJ75" si="10">IF(I12&lt;&gt;"", IF(I12&lt;&gt;"v", "| Veld '"&amp;AJ$4&amp;ROW()&amp;"': Gebruik een 'v'-teken om aan te vinken of laat het veld leeg.  ", ""), "")</f>
        <v/>
      </c>
      <c r="AK12" s="27"/>
      <c r="AL12" s="61"/>
      <c r="AM12" s="27"/>
      <c r="AN12" s="27"/>
      <c r="AO12" s="27"/>
      <c r="AP12" s="27"/>
      <c r="AQ12" s="27"/>
      <c r="AR12" s="27"/>
      <c r="AS12" s="27"/>
      <c r="AT12" s="61"/>
      <c r="AU12" s="27"/>
      <c r="AV12" s="60" t="str">
        <f t="shared" si="5"/>
        <v/>
      </c>
    </row>
    <row r="13" spans="1:74" ht="14.4" customHeight="1" x14ac:dyDescent="0.3">
      <c r="A13" s="110" t="str">
        <f t="shared" si="4"/>
        <v/>
      </c>
      <c r="B13" s="100"/>
      <c r="C13" s="98"/>
      <c r="D13" s="114" t="s">
        <v>386</v>
      </c>
      <c r="E13" s="108"/>
      <c r="F13" s="116" t="s">
        <v>449</v>
      </c>
      <c r="G13" s="139"/>
      <c r="H13" s="116" t="s">
        <v>545</v>
      </c>
      <c r="I13" s="139"/>
      <c r="J13" s="114" t="s">
        <v>574</v>
      </c>
      <c r="K13" s="29"/>
      <c r="L13" s="27"/>
      <c r="M13" s="75"/>
      <c r="N13" s="61" t="s">
        <v>632</v>
      </c>
      <c r="O13" s="27"/>
      <c r="P13" s="27" t="s">
        <v>632</v>
      </c>
      <c r="Q13" s="27"/>
      <c r="R13" s="27" t="s">
        <v>632</v>
      </c>
      <c r="S13" s="27"/>
      <c r="T13" s="27" t="s">
        <v>632</v>
      </c>
      <c r="U13" s="27"/>
      <c r="V13" s="61">
        <f>IF(Sjabloon_werksoort&lt;&gt;"Atelier", -1, IF($M$4&lt;&gt;0, 0, 1))</f>
        <v>1</v>
      </c>
      <c r="W13" s="27"/>
      <c r="X13" s="61">
        <f>IF(Sjabloon_werksoort&lt;&gt;"Atelier", -1, IF($M$4&lt;&gt;0, 0, 1))</f>
        <v>1</v>
      </c>
      <c r="Y13" s="27"/>
      <c r="Z13" s="61">
        <f>IF(Sjabloon_werksoort&lt;&gt;"Atelier", -1, IF($M$4&lt;&gt;0, 0, 1))</f>
        <v>1</v>
      </c>
      <c r="AA13" s="27"/>
      <c r="AB13" s="61">
        <f>IF(Sjabloon_werksoort&lt;&gt;"Atelier", -1, IF($M$4&lt;&gt;0, 0, 1))</f>
        <v>1</v>
      </c>
      <c r="AC13" s="27"/>
      <c r="AD13" s="61" t="str">
        <f t="shared" si="7"/>
        <v/>
      </c>
      <c r="AE13" s="27"/>
      <c r="AF13" s="27" t="str">
        <f t="shared" si="8"/>
        <v/>
      </c>
      <c r="AG13" s="27"/>
      <c r="AH13" s="27" t="str">
        <f t="shared" si="9"/>
        <v/>
      </c>
      <c r="AI13" s="27"/>
      <c r="AJ13" s="27" t="str">
        <f t="shared" si="10"/>
        <v/>
      </c>
      <c r="AK13" s="27"/>
      <c r="AL13" s="61"/>
      <c r="AM13" s="27"/>
      <c r="AN13" s="27"/>
      <c r="AO13" s="27"/>
      <c r="AP13" s="27"/>
      <c r="AQ13" s="27"/>
      <c r="AR13" s="27"/>
      <c r="AS13" s="27"/>
      <c r="AT13" s="61"/>
      <c r="AU13" s="27"/>
      <c r="AV13" s="60" t="str">
        <f t="shared" si="5"/>
        <v/>
      </c>
    </row>
    <row r="14" spans="1:74" ht="14.4" customHeight="1" x14ac:dyDescent="0.3">
      <c r="A14" s="110" t="str">
        <f t="shared" si="4"/>
        <v/>
      </c>
      <c r="B14" s="100"/>
      <c r="C14" s="98"/>
      <c r="D14" s="114" t="s">
        <v>388</v>
      </c>
      <c r="E14" s="108"/>
      <c r="F14" s="116" t="s">
        <v>516</v>
      </c>
      <c r="G14" s="139"/>
      <c r="H14" s="116" t="s">
        <v>546</v>
      </c>
      <c r="I14" s="139"/>
      <c r="J14" s="114" t="s">
        <v>579</v>
      </c>
      <c r="K14" s="29"/>
      <c r="L14" s="27"/>
      <c r="M14" s="75"/>
      <c r="N14" s="61" t="s">
        <v>632</v>
      </c>
      <c r="O14" s="27"/>
      <c r="P14" s="27" t="s">
        <v>632</v>
      </c>
      <c r="Q14" s="27"/>
      <c r="R14" s="27" t="s">
        <v>632</v>
      </c>
      <c r="S14" s="27"/>
      <c r="T14" s="27" t="s">
        <v>632</v>
      </c>
      <c r="U14" s="27"/>
      <c r="V14" s="61">
        <f>IF(Sjabloon_werksoort&lt;&gt;"Atelier", -1, IF($M$4&lt;&gt;0, 0, 1))</f>
        <v>1</v>
      </c>
      <c r="W14" s="27"/>
      <c r="X14" s="61">
        <f>IF(Sjabloon_werksoort&lt;&gt;"Atelier", -1, IF($M$4&lt;&gt;0, 0, 1))</f>
        <v>1</v>
      </c>
      <c r="Y14" s="27"/>
      <c r="Z14" s="61">
        <f>IF(Sjabloon_werksoort&lt;&gt;"Atelier", -1, IF($M$4&lt;&gt;0, 0, 1))</f>
        <v>1</v>
      </c>
      <c r="AA14" s="27"/>
      <c r="AB14" s="61">
        <f>IF(Sjabloon_werksoort&lt;&gt;"Atelier", -1, IF($M$4&lt;&gt;0, 0, 1))</f>
        <v>1</v>
      </c>
      <c r="AC14" s="27"/>
      <c r="AD14" s="61" t="str">
        <f t="shared" si="7"/>
        <v/>
      </c>
      <c r="AE14" s="27"/>
      <c r="AF14" s="27" t="str">
        <f t="shared" si="8"/>
        <v/>
      </c>
      <c r="AG14" s="27"/>
      <c r="AH14" s="27" t="str">
        <f t="shared" si="9"/>
        <v/>
      </c>
      <c r="AI14" s="27"/>
      <c r="AJ14" s="27" t="str">
        <f t="shared" si="10"/>
        <v/>
      </c>
      <c r="AK14" s="27"/>
      <c r="AL14" s="61"/>
      <c r="AM14" s="27"/>
      <c r="AN14" s="27"/>
      <c r="AO14" s="27"/>
      <c r="AP14" s="27"/>
      <c r="AQ14" s="27"/>
      <c r="AR14" s="27"/>
      <c r="AS14" s="27"/>
      <c r="AT14" s="61"/>
      <c r="AU14" s="27"/>
      <c r="AV14" s="60" t="str">
        <f t="shared" si="5"/>
        <v/>
      </c>
    </row>
    <row r="15" spans="1:74" ht="14.4" customHeight="1" x14ac:dyDescent="0.3">
      <c r="A15" s="110" t="str">
        <f t="shared" si="4"/>
        <v/>
      </c>
      <c r="B15" s="100"/>
      <c r="C15" s="98"/>
      <c r="D15" s="114" t="s">
        <v>389</v>
      </c>
      <c r="E15" s="108"/>
      <c r="F15" s="116" t="s">
        <v>536</v>
      </c>
      <c r="G15" s="139"/>
      <c r="H15" s="116" t="s">
        <v>548</v>
      </c>
      <c r="I15" s="117"/>
      <c r="J15" s="114"/>
      <c r="K15" s="29"/>
      <c r="L15" s="27"/>
      <c r="M15" s="75"/>
      <c r="N15" s="61" t="s">
        <v>632</v>
      </c>
      <c r="O15" s="27"/>
      <c r="P15" s="27" t="s">
        <v>632</v>
      </c>
      <c r="Q15" s="27"/>
      <c r="R15" s="27" t="s">
        <v>632</v>
      </c>
      <c r="S15" s="27"/>
      <c r="T15" s="27"/>
      <c r="U15" s="27"/>
      <c r="V15" s="61">
        <f>IF(Sjabloon_werksoort&lt;&gt;"Atelier", -1, IF($M$4&lt;&gt;0, 0, 1))</f>
        <v>1</v>
      </c>
      <c r="W15" s="27"/>
      <c r="X15" s="61">
        <f>IF(Sjabloon_werksoort&lt;&gt;"Atelier", -1, IF($M$4&lt;&gt;0, 0, 1))</f>
        <v>1</v>
      </c>
      <c r="Y15" s="27"/>
      <c r="Z15" s="61">
        <f>IF(Sjabloon_werksoort&lt;&gt;"Atelier", -1, IF($M$4&lt;&gt;0, 0, 1))</f>
        <v>1</v>
      </c>
      <c r="AA15" s="27"/>
      <c r="AB15" s="61"/>
      <c r="AC15" s="27"/>
      <c r="AD15" s="61" t="str">
        <f t="shared" si="7"/>
        <v/>
      </c>
      <c r="AE15" s="27"/>
      <c r="AF15" s="27" t="str">
        <f t="shared" si="8"/>
        <v/>
      </c>
      <c r="AG15" s="27"/>
      <c r="AH15" s="27" t="str">
        <f t="shared" si="9"/>
        <v/>
      </c>
      <c r="AI15" s="27"/>
      <c r="AJ15" s="27" t="str">
        <f t="shared" si="10"/>
        <v/>
      </c>
      <c r="AK15" s="27"/>
      <c r="AL15" s="61"/>
      <c r="AM15" s="27"/>
      <c r="AN15" s="27"/>
      <c r="AO15" s="27"/>
      <c r="AP15" s="27"/>
      <c r="AQ15" s="27"/>
      <c r="AR15" s="27"/>
      <c r="AS15" s="27"/>
      <c r="AT15" s="61"/>
      <c r="AU15" s="27"/>
      <c r="AV15" s="60" t="str">
        <f t="shared" si="5"/>
        <v/>
      </c>
    </row>
    <row r="16" spans="1:74" ht="14.4" customHeight="1" x14ac:dyDescent="0.3">
      <c r="A16" s="110" t="str">
        <f t="shared" si="4"/>
        <v/>
      </c>
      <c r="B16" s="100"/>
      <c r="C16" s="113"/>
      <c r="D16" s="114"/>
      <c r="E16" s="115"/>
      <c r="F16" s="116"/>
      <c r="G16" s="117"/>
      <c r="H16" s="116"/>
      <c r="I16" s="117"/>
      <c r="J16" s="114"/>
      <c r="K16" s="29"/>
      <c r="L16" s="27"/>
      <c r="M16" s="75"/>
      <c r="N16" s="61"/>
      <c r="O16" s="27"/>
      <c r="P16" s="27"/>
      <c r="Q16" s="27"/>
      <c r="R16" s="27"/>
      <c r="S16" s="27"/>
      <c r="T16" s="27"/>
      <c r="U16" s="27"/>
      <c r="V16" s="61"/>
      <c r="W16" s="27"/>
      <c r="X16" s="61"/>
      <c r="Y16" s="27"/>
      <c r="Z16" s="61"/>
      <c r="AA16" s="27"/>
      <c r="AB16" s="61"/>
      <c r="AC16" s="27"/>
      <c r="AD16" s="61" t="str">
        <f t="shared" si="7"/>
        <v/>
      </c>
      <c r="AE16" s="27"/>
      <c r="AF16" s="27" t="str">
        <f t="shared" si="8"/>
        <v/>
      </c>
      <c r="AG16" s="27"/>
      <c r="AH16" s="27" t="str">
        <f t="shared" si="9"/>
        <v/>
      </c>
      <c r="AI16" s="27"/>
      <c r="AJ16" s="27" t="str">
        <f t="shared" si="10"/>
        <v/>
      </c>
      <c r="AK16" s="27"/>
      <c r="AL16" s="61"/>
      <c r="AM16" s="27"/>
      <c r="AN16" s="27"/>
      <c r="AO16" s="27"/>
      <c r="AP16" s="27"/>
      <c r="AQ16" s="27"/>
      <c r="AR16" s="27"/>
      <c r="AS16" s="27"/>
      <c r="AT16" s="61"/>
      <c r="AU16" s="27"/>
      <c r="AV16" s="60" t="str">
        <f t="shared" si="5"/>
        <v/>
      </c>
    </row>
    <row r="17" spans="1:48" ht="14.4" customHeight="1" x14ac:dyDescent="0.3">
      <c r="A17" s="110" t="str">
        <f t="shared" si="4"/>
        <v/>
      </c>
      <c r="B17" s="100" t="s">
        <v>661</v>
      </c>
      <c r="C17" s="113"/>
      <c r="D17" s="114"/>
      <c r="E17" s="115"/>
      <c r="F17" s="116"/>
      <c r="G17" s="117"/>
      <c r="H17" s="116"/>
      <c r="I17" s="117"/>
      <c r="J17" s="114"/>
      <c r="K17" s="29"/>
      <c r="L17" s="27"/>
      <c r="M17" s="75"/>
      <c r="N17" s="61"/>
      <c r="O17" s="27"/>
      <c r="P17" s="27"/>
      <c r="Q17" s="27"/>
      <c r="R17" s="27"/>
      <c r="S17" s="27"/>
      <c r="T17" s="27"/>
      <c r="U17" s="27"/>
      <c r="V17" s="61"/>
      <c r="W17" s="27"/>
      <c r="X17" s="61"/>
      <c r="Y17" s="27"/>
      <c r="Z17" s="61"/>
      <c r="AA17" s="27"/>
      <c r="AB17" s="61"/>
      <c r="AC17" s="27"/>
      <c r="AD17" s="61" t="str">
        <f t="shared" si="7"/>
        <v/>
      </c>
      <c r="AE17" s="27"/>
      <c r="AF17" s="27" t="str">
        <f t="shared" si="8"/>
        <v/>
      </c>
      <c r="AG17" s="27"/>
      <c r="AH17" s="27" t="str">
        <f t="shared" si="9"/>
        <v/>
      </c>
      <c r="AI17" s="27"/>
      <c r="AJ17" s="27" t="str">
        <f t="shared" si="10"/>
        <v/>
      </c>
      <c r="AK17" s="27"/>
      <c r="AL17" s="61"/>
      <c r="AM17" s="27"/>
      <c r="AN17" s="27"/>
      <c r="AO17" s="27"/>
      <c r="AP17" s="27"/>
      <c r="AQ17" s="27"/>
      <c r="AR17" s="27"/>
      <c r="AS17" s="27"/>
      <c r="AT17" s="61"/>
      <c r="AU17" s="27"/>
      <c r="AV17" s="60" t="str">
        <f t="shared" si="5"/>
        <v/>
      </c>
    </row>
    <row r="18" spans="1:48" ht="6.6" customHeight="1" x14ac:dyDescent="0.3">
      <c r="A18" s="110" t="str">
        <f t="shared" si="4"/>
        <v/>
      </c>
      <c r="B18" s="100"/>
      <c r="C18" s="113"/>
      <c r="D18" s="114"/>
      <c r="E18" s="115"/>
      <c r="F18" s="116"/>
      <c r="G18" s="117"/>
      <c r="H18" s="116"/>
      <c r="I18" s="117"/>
      <c r="J18" s="114"/>
      <c r="K18" s="29"/>
      <c r="L18" s="27"/>
      <c r="M18" s="75"/>
      <c r="N18" s="61"/>
      <c r="O18" s="27"/>
      <c r="P18" s="27"/>
      <c r="Q18" s="27"/>
      <c r="R18" s="27"/>
      <c r="S18" s="27"/>
      <c r="T18" s="27"/>
      <c r="U18" s="27"/>
      <c r="V18" s="61"/>
      <c r="W18" s="27"/>
      <c r="X18" s="61"/>
      <c r="Y18" s="27"/>
      <c r="Z18" s="61"/>
      <c r="AA18" s="27"/>
      <c r="AB18" s="61"/>
      <c r="AC18" s="27"/>
      <c r="AD18" s="61" t="str">
        <f t="shared" si="7"/>
        <v/>
      </c>
      <c r="AE18" s="27"/>
      <c r="AF18" s="27" t="str">
        <f t="shared" si="8"/>
        <v/>
      </c>
      <c r="AG18" s="27"/>
      <c r="AH18" s="27" t="str">
        <f t="shared" si="9"/>
        <v/>
      </c>
      <c r="AI18" s="27"/>
      <c r="AJ18" s="27" t="str">
        <f t="shared" si="10"/>
        <v/>
      </c>
      <c r="AK18" s="27"/>
      <c r="AL18" s="61"/>
      <c r="AM18" s="27"/>
      <c r="AN18" s="27"/>
      <c r="AO18" s="27"/>
      <c r="AP18" s="27"/>
      <c r="AQ18" s="27"/>
      <c r="AR18" s="27"/>
      <c r="AS18" s="27"/>
      <c r="AT18" s="61"/>
      <c r="AU18" s="27"/>
      <c r="AV18" s="60" t="str">
        <f t="shared" si="5"/>
        <v/>
      </c>
    </row>
    <row r="19" spans="1:48" ht="14.4" customHeight="1" x14ac:dyDescent="0.3">
      <c r="A19" s="110" t="str">
        <f t="shared" si="4"/>
        <v/>
      </c>
      <c r="B19" s="100"/>
      <c r="C19" s="98"/>
      <c r="D19" s="114" t="s">
        <v>93</v>
      </c>
      <c r="E19" s="108"/>
      <c r="F19" s="116" t="s">
        <v>394</v>
      </c>
      <c r="G19" s="139"/>
      <c r="H19" s="116" t="s">
        <v>486</v>
      </c>
      <c r="I19" s="139"/>
      <c r="J19" s="114" t="s">
        <v>538</v>
      </c>
      <c r="K19" s="29"/>
      <c r="L19" s="27"/>
      <c r="M19" s="75"/>
      <c r="N19" s="61" t="s">
        <v>632</v>
      </c>
      <c r="O19" s="27"/>
      <c r="P19" s="27" t="s">
        <v>632</v>
      </c>
      <c r="Q19" s="27"/>
      <c r="R19" s="27" t="s">
        <v>632</v>
      </c>
      <c r="S19" s="27"/>
      <c r="T19" s="27" t="s">
        <v>632</v>
      </c>
      <c r="U19" s="27"/>
      <c r="V19" s="61">
        <f t="shared" ref="V19:V36" si="11">IF(Sjabloon_werksoort&lt;&gt;"Atelier", -1, IF($M$4&lt;&gt;0, 0, 1))</f>
        <v>1</v>
      </c>
      <c r="W19" s="27"/>
      <c r="X19" s="61">
        <f t="shared" ref="X19:X36" si="12">IF(Sjabloon_werksoort&lt;&gt;"Atelier", -1, IF($M$4&lt;&gt;0, 0, 1))</f>
        <v>1</v>
      </c>
      <c r="Y19" s="27"/>
      <c r="Z19" s="61">
        <f t="shared" ref="Z19:Z36" si="13">IF(Sjabloon_werksoort&lt;&gt;"Atelier", -1, IF($M$4&lt;&gt;0, 0, 1))</f>
        <v>1</v>
      </c>
      <c r="AA19" s="27"/>
      <c r="AB19" s="61">
        <f t="shared" ref="AB19:AB33" si="14">IF(Sjabloon_werksoort&lt;&gt;"Atelier", -1, IF($M$4&lt;&gt;0, 0, 1))</f>
        <v>1</v>
      </c>
      <c r="AC19" s="27"/>
      <c r="AD19" s="61" t="str">
        <f t="shared" si="7"/>
        <v/>
      </c>
      <c r="AE19" s="27"/>
      <c r="AF19" s="27" t="str">
        <f t="shared" si="8"/>
        <v/>
      </c>
      <c r="AG19" s="27"/>
      <c r="AH19" s="27" t="str">
        <f t="shared" si="9"/>
        <v/>
      </c>
      <c r="AI19" s="27"/>
      <c r="AJ19" s="27" t="str">
        <f t="shared" si="10"/>
        <v/>
      </c>
      <c r="AK19" s="27"/>
      <c r="AL19" s="61"/>
      <c r="AM19" s="27"/>
      <c r="AN19" s="27"/>
      <c r="AO19" s="27"/>
      <c r="AP19" s="27"/>
      <c r="AQ19" s="27"/>
      <c r="AR19" s="27"/>
      <c r="AS19" s="27"/>
      <c r="AT19" s="61"/>
      <c r="AU19" s="27"/>
      <c r="AV19" s="60" t="str">
        <f t="shared" si="5"/>
        <v/>
      </c>
    </row>
    <row r="20" spans="1:48" ht="14.4" customHeight="1" x14ac:dyDescent="0.3">
      <c r="A20" s="110" t="str">
        <f t="shared" si="4"/>
        <v/>
      </c>
      <c r="B20" s="100"/>
      <c r="C20" s="98"/>
      <c r="D20" s="114" t="s">
        <v>180</v>
      </c>
      <c r="E20" s="108"/>
      <c r="F20" s="116" t="s">
        <v>404</v>
      </c>
      <c r="G20" s="139"/>
      <c r="H20" s="116" t="s">
        <v>487</v>
      </c>
      <c r="I20" s="139"/>
      <c r="J20" s="114" t="s">
        <v>539</v>
      </c>
      <c r="K20" s="29"/>
      <c r="L20" s="27"/>
      <c r="M20" s="75"/>
      <c r="N20" s="61" t="s">
        <v>632</v>
      </c>
      <c r="O20" s="27"/>
      <c r="P20" s="27" t="s">
        <v>632</v>
      </c>
      <c r="Q20" s="27"/>
      <c r="R20" s="27" t="s">
        <v>632</v>
      </c>
      <c r="S20" s="27"/>
      <c r="T20" s="27" t="s">
        <v>632</v>
      </c>
      <c r="U20" s="27"/>
      <c r="V20" s="61">
        <f t="shared" si="11"/>
        <v>1</v>
      </c>
      <c r="W20" s="27"/>
      <c r="X20" s="61">
        <f t="shared" si="12"/>
        <v>1</v>
      </c>
      <c r="Y20" s="27"/>
      <c r="Z20" s="61">
        <f t="shared" si="13"/>
        <v>1</v>
      </c>
      <c r="AA20" s="27"/>
      <c r="AB20" s="61">
        <f t="shared" si="14"/>
        <v>1</v>
      </c>
      <c r="AC20" s="27"/>
      <c r="AD20" s="61" t="str">
        <f t="shared" si="7"/>
        <v/>
      </c>
      <c r="AE20" s="27"/>
      <c r="AF20" s="27" t="str">
        <f t="shared" si="8"/>
        <v/>
      </c>
      <c r="AG20" s="27"/>
      <c r="AH20" s="27" t="str">
        <f t="shared" si="9"/>
        <v/>
      </c>
      <c r="AI20" s="27"/>
      <c r="AJ20" s="27" t="str">
        <f t="shared" si="10"/>
        <v/>
      </c>
      <c r="AK20" s="27"/>
      <c r="AL20" s="61"/>
      <c r="AM20" s="27"/>
      <c r="AN20" s="27"/>
      <c r="AO20" s="27"/>
      <c r="AP20" s="27"/>
      <c r="AQ20" s="27"/>
      <c r="AR20" s="27"/>
      <c r="AS20" s="27"/>
      <c r="AT20" s="61"/>
      <c r="AU20" s="27"/>
      <c r="AV20" s="60" t="str">
        <f t="shared" si="5"/>
        <v/>
      </c>
    </row>
    <row r="21" spans="1:48" ht="14.4" customHeight="1" x14ac:dyDescent="0.3">
      <c r="A21" s="110" t="str">
        <f t="shared" si="4"/>
        <v/>
      </c>
      <c r="B21" s="100"/>
      <c r="C21" s="98"/>
      <c r="D21" s="114" t="s">
        <v>199</v>
      </c>
      <c r="E21" s="108"/>
      <c r="F21" s="116" t="s">
        <v>413</v>
      </c>
      <c r="G21" s="139"/>
      <c r="H21" s="116" t="s">
        <v>488</v>
      </c>
      <c r="I21" s="139"/>
      <c r="J21" s="114" t="s">
        <v>547</v>
      </c>
      <c r="K21" s="29"/>
      <c r="L21" s="27"/>
      <c r="M21" s="75"/>
      <c r="N21" s="61" t="s">
        <v>632</v>
      </c>
      <c r="O21" s="27"/>
      <c r="P21" s="27" t="s">
        <v>632</v>
      </c>
      <c r="Q21" s="27"/>
      <c r="R21" s="27" t="s">
        <v>632</v>
      </c>
      <c r="S21" s="27"/>
      <c r="T21" s="27" t="s">
        <v>632</v>
      </c>
      <c r="U21" s="27"/>
      <c r="V21" s="61">
        <f t="shared" si="11"/>
        <v>1</v>
      </c>
      <c r="W21" s="27"/>
      <c r="X21" s="61">
        <f t="shared" si="12"/>
        <v>1</v>
      </c>
      <c r="Y21" s="27"/>
      <c r="Z21" s="61">
        <f t="shared" si="13"/>
        <v>1</v>
      </c>
      <c r="AA21" s="27"/>
      <c r="AB21" s="61">
        <f t="shared" si="14"/>
        <v>1</v>
      </c>
      <c r="AC21" s="27"/>
      <c r="AD21" s="61" t="str">
        <f t="shared" si="7"/>
        <v/>
      </c>
      <c r="AE21" s="27"/>
      <c r="AF21" s="27" t="str">
        <f t="shared" si="8"/>
        <v/>
      </c>
      <c r="AG21" s="27"/>
      <c r="AH21" s="27" t="str">
        <f t="shared" si="9"/>
        <v/>
      </c>
      <c r="AI21" s="27"/>
      <c r="AJ21" s="27" t="str">
        <f t="shared" si="10"/>
        <v/>
      </c>
      <c r="AK21" s="27"/>
      <c r="AL21" s="61"/>
      <c r="AM21" s="27"/>
      <c r="AN21" s="27"/>
      <c r="AO21" s="27"/>
      <c r="AP21" s="27"/>
      <c r="AQ21" s="27"/>
      <c r="AR21" s="27"/>
      <c r="AS21" s="27"/>
      <c r="AT21" s="61"/>
      <c r="AU21" s="27"/>
      <c r="AV21" s="60" t="str">
        <f t="shared" si="5"/>
        <v/>
      </c>
    </row>
    <row r="22" spans="1:48" ht="14.4" customHeight="1" x14ac:dyDescent="0.3">
      <c r="A22" s="110" t="str">
        <f t="shared" si="4"/>
        <v/>
      </c>
      <c r="B22" s="100"/>
      <c r="C22" s="98"/>
      <c r="D22" s="114" t="s">
        <v>251</v>
      </c>
      <c r="E22" s="108"/>
      <c r="F22" s="116" t="s">
        <v>414</v>
      </c>
      <c r="G22" s="139"/>
      <c r="H22" s="116" t="s">
        <v>494</v>
      </c>
      <c r="I22" s="139"/>
      <c r="J22" s="114" t="s">
        <v>556</v>
      </c>
      <c r="K22" s="29"/>
      <c r="L22" s="27"/>
      <c r="M22" s="75"/>
      <c r="N22" s="61" t="s">
        <v>632</v>
      </c>
      <c r="O22" s="27"/>
      <c r="P22" s="27" t="s">
        <v>632</v>
      </c>
      <c r="Q22" s="27"/>
      <c r="R22" s="27" t="s">
        <v>632</v>
      </c>
      <c r="S22" s="27"/>
      <c r="T22" s="27" t="s">
        <v>632</v>
      </c>
      <c r="U22" s="27"/>
      <c r="V22" s="61">
        <f t="shared" si="11"/>
        <v>1</v>
      </c>
      <c r="W22" s="27"/>
      <c r="X22" s="61">
        <f t="shared" si="12"/>
        <v>1</v>
      </c>
      <c r="Y22" s="27"/>
      <c r="Z22" s="61">
        <f t="shared" si="13"/>
        <v>1</v>
      </c>
      <c r="AA22" s="27"/>
      <c r="AB22" s="61">
        <f t="shared" si="14"/>
        <v>1</v>
      </c>
      <c r="AC22" s="27"/>
      <c r="AD22" s="61" t="str">
        <f t="shared" si="7"/>
        <v/>
      </c>
      <c r="AE22" s="27"/>
      <c r="AF22" s="27" t="str">
        <f t="shared" si="8"/>
        <v/>
      </c>
      <c r="AG22" s="27"/>
      <c r="AH22" s="27" t="str">
        <f t="shared" si="9"/>
        <v/>
      </c>
      <c r="AI22" s="27"/>
      <c r="AJ22" s="27" t="str">
        <f t="shared" si="10"/>
        <v/>
      </c>
      <c r="AK22" s="27"/>
      <c r="AL22" s="61"/>
      <c r="AM22" s="27"/>
      <c r="AN22" s="27"/>
      <c r="AO22" s="27"/>
      <c r="AP22" s="27"/>
      <c r="AQ22" s="27"/>
      <c r="AR22" s="27"/>
      <c r="AS22" s="27"/>
      <c r="AT22" s="61"/>
      <c r="AU22" s="27"/>
      <c r="AV22" s="60" t="str">
        <f t="shared" si="5"/>
        <v/>
      </c>
    </row>
    <row r="23" spans="1:48" ht="14.4" customHeight="1" x14ac:dyDescent="0.3">
      <c r="A23" s="110" t="str">
        <f t="shared" si="4"/>
        <v/>
      </c>
      <c r="B23" s="100"/>
      <c r="C23" s="98"/>
      <c r="D23" s="114" t="s">
        <v>266</v>
      </c>
      <c r="E23" s="108"/>
      <c r="F23" s="116" t="s">
        <v>416</v>
      </c>
      <c r="G23" s="139"/>
      <c r="H23" s="116" t="s">
        <v>499</v>
      </c>
      <c r="I23" s="139"/>
      <c r="J23" s="114" t="s">
        <v>569</v>
      </c>
      <c r="K23" s="29"/>
      <c r="L23" s="27"/>
      <c r="M23" s="75"/>
      <c r="N23" s="61" t="s">
        <v>632</v>
      </c>
      <c r="O23" s="27"/>
      <c r="P23" s="27" t="s">
        <v>632</v>
      </c>
      <c r="Q23" s="27"/>
      <c r="R23" s="27" t="s">
        <v>632</v>
      </c>
      <c r="S23" s="27"/>
      <c r="T23" s="27" t="s">
        <v>632</v>
      </c>
      <c r="U23" s="27"/>
      <c r="V23" s="61">
        <f t="shared" si="11"/>
        <v>1</v>
      </c>
      <c r="W23" s="27"/>
      <c r="X23" s="61">
        <f t="shared" si="12"/>
        <v>1</v>
      </c>
      <c r="Y23" s="27"/>
      <c r="Z23" s="61">
        <f t="shared" si="13"/>
        <v>1</v>
      </c>
      <c r="AA23" s="27"/>
      <c r="AB23" s="61">
        <f t="shared" si="14"/>
        <v>1</v>
      </c>
      <c r="AC23" s="27"/>
      <c r="AD23" s="61" t="str">
        <f t="shared" si="7"/>
        <v/>
      </c>
      <c r="AE23" s="27"/>
      <c r="AF23" s="27" t="str">
        <f t="shared" si="8"/>
        <v/>
      </c>
      <c r="AG23" s="27"/>
      <c r="AH23" s="27" t="str">
        <f t="shared" si="9"/>
        <v/>
      </c>
      <c r="AI23" s="27"/>
      <c r="AJ23" s="27" t="str">
        <f t="shared" si="10"/>
        <v/>
      </c>
      <c r="AK23" s="27"/>
      <c r="AL23" s="61"/>
      <c r="AM23" s="27"/>
      <c r="AN23" s="27"/>
      <c r="AO23" s="27"/>
      <c r="AP23" s="27"/>
      <c r="AQ23" s="27"/>
      <c r="AR23" s="27"/>
      <c r="AS23" s="27"/>
      <c r="AT23" s="61"/>
      <c r="AU23" s="27"/>
      <c r="AV23" s="60" t="str">
        <f t="shared" si="5"/>
        <v/>
      </c>
    </row>
    <row r="24" spans="1:48" ht="14.4" customHeight="1" x14ac:dyDescent="0.3">
      <c r="A24" s="110" t="str">
        <f t="shared" si="4"/>
        <v/>
      </c>
      <c r="B24" s="100"/>
      <c r="C24" s="98"/>
      <c r="D24" s="114" t="s">
        <v>303</v>
      </c>
      <c r="E24" s="108"/>
      <c r="F24" s="116" t="s">
        <v>417</v>
      </c>
      <c r="G24" s="139"/>
      <c r="H24" s="116" t="s">
        <v>501</v>
      </c>
      <c r="I24" s="139"/>
      <c r="J24" s="114" t="s">
        <v>573</v>
      </c>
      <c r="K24" s="29"/>
      <c r="L24" s="27"/>
      <c r="M24" s="75"/>
      <c r="N24" s="61" t="s">
        <v>632</v>
      </c>
      <c r="O24" s="27"/>
      <c r="P24" s="27" t="s">
        <v>632</v>
      </c>
      <c r="Q24" s="27"/>
      <c r="R24" s="27" t="s">
        <v>632</v>
      </c>
      <c r="S24" s="27"/>
      <c r="T24" s="27" t="s">
        <v>632</v>
      </c>
      <c r="U24" s="27"/>
      <c r="V24" s="61">
        <f t="shared" si="11"/>
        <v>1</v>
      </c>
      <c r="W24" s="27"/>
      <c r="X24" s="61">
        <f t="shared" si="12"/>
        <v>1</v>
      </c>
      <c r="Y24" s="27"/>
      <c r="Z24" s="61">
        <f t="shared" si="13"/>
        <v>1</v>
      </c>
      <c r="AA24" s="27"/>
      <c r="AB24" s="61">
        <f t="shared" si="14"/>
        <v>1</v>
      </c>
      <c r="AC24" s="27"/>
      <c r="AD24" s="61" t="str">
        <f t="shared" si="7"/>
        <v/>
      </c>
      <c r="AE24" s="27"/>
      <c r="AF24" s="27" t="str">
        <f t="shared" si="8"/>
        <v/>
      </c>
      <c r="AG24" s="27"/>
      <c r="AH24" s="27" t="str">
        <f t="shared" si="9"/>
        <v/>
      </c>
      <c r="AI24" s="27"/>
      <c r="AJ24" s="27" t="str">
        <f t="shared" si="10"/>
        <v/>
      </c>
      <c r="AK24" s="27"/>
      <c r="AL24" s="61"/>
      <c r="AM24" s="27"/>
      <c r="AN24" s="27"/>
      <c r="AO24" s="27"/>
      <c r="AP24" s="27"/>
      <c r="AQ24" s="27"/>
      <c r="AR24" s="27"/>
      <c r="AS24" s="27"/>
      <c r="AT24" s="61"/>
      <c r="AU24" s="27"/>
      <c r="AV24" s="60" t="str">
        <f t="shared" si="5"/>
        <v/>
      </c>
    </row>
    <row r="25" spans="1:48" ht="14.4" customHeight="1" x14ac:dyDescent="0.3">
      <c r="A25" s="110" t="str">
        <f t="shared" si="4"/>
        <v/>
      </c>
      <c r="B25" s="100"/>
      <c r="C25" s="98"/>
      <c r="D25" s="114" t="s">
        <v>339</v>
      </c>
      <c r="E25" s="108"/>
      <c r="F25" s="116" t="s">
        <v>420</v>
      </c>
      <c r="G25" s="139"/>
      <c r="H25" s="116" t="s">
        <v>503</v>
      </c>
      <c r="I25" s="139"/>
      <c r="J25" s="114" t="s">
        <v>575</v>
      </c>
      <c r="K25" s="29"/>
      <c r="L25" s="27"/>
      <c r="M25" s="75"/>
      <c r="N25" s="61" t="s">
        <v>632</v>
      </c>
      <c r="O25" s="27"/>
      <c r="P25" s="27" t="s">
        <v>632</v>
      </c>
      <c r="Q25" s="27"/>
      <c r="R25" s="27" t="s">
        <v>632</v>
      </c>
      <c r="S25" s="27"/>
      <c r="T25" s="27" t="s">
        <v>632</v>
      </c>
      <c r="U25" s="27"/>
      <c r="V25" s="61">
        <f t="shared" si="11"/>
        <v>1</v>
      </c>
      <c r="W25" s="27"/>
      <c r="X25" s="61">
        <f t="shared" si="12"/>
        <v>1</v>
      </c>
      <c r="Y25" s="27"/>
      <c r="Z25" s="61">
        <f t="shared" si="13"/>
        <v>1</v>
      </c>
      <c r="AA25" s="27"/>
      <c r="AB25" s="61">
        <f t="shared" si="14"/>
        <v>1</v>
      </c>
      <c r="AC25" s="27"/>
      <c r="AD25" s="61" t="str">
        <f t="shared" si="7"/>
        <v/>
      </c>
      <c r="AE25" s="27"/>
      <c r="AF25" s="27" t="str">
        <f t="shared" si="8"/>
        <v/>
      </c>
      <c r="AG25" s="27"/>
      <c r="AH25" s="27" t="str">
        <f t="shared" si="9"/>
        <v/>
      </c>
      <c r="AI25" s="27"/>
      <c r="AJ25" s="27" t="str">
        <f t="shared" si="10"/>
        <v/>
      </c>
      <c r="AK25" s="27"/>
      <c r="AL25" s="61"/>
      <c r="AM25" s="27"/>
      <c r="AN25" s="27"/>
      <c r="AO25" s="27"/>
      <c r="AP25" s="27"/>
      <c r="AQ25" s="27"/>
      <c r="AR25" s="27"/>
      <c r="AS25" s="27"/>
      <c r="AT25" s="61"/>
      <c r="AU25" s="27"/>
      <c r="AV25" s="60" t="str">
        <f t="shared" si="5"/>
        <v/>
      </c>
    </row>
    <row r="26" spans="1:48" ht="14.4" customHeight="1" x14ac:dyDescent="0.3">
      <c r="A26" s="110" t="str">
        <f t="shared" si="4"/>
        <v/>
      </c>
      <c r="B26" s="100"/>
      <c r="C26" s="98"/>
      <c r="D26" s="114" t="s">
        <v>349</v>
      </c>
      <c r="E26" s="108"/>
      <c r="F26" s="116" t="s">
        <v>429</v>
      </c>
      <c r="G26" s="139"/>
      <c r="H26" s="116" t="s">
        <v>506</v>
      </c>
      <c r="I26" s="139"/>
      <c r="J26" s="114" t="s">
        <v>583</v>
      </c>
      <c r="K26" s="29"/>
      <c r="L26" s="27"/>
      <c r="M26" s="75"/>
      <c r="N26" s="61" t="s">
        <v>632</v>
      </c>
      <c r="O26" s="27"/>
      <c r="P26" s="27" t="s">
        <v>632</v>
      </c>
      <c r="Q26" s="27"/>
      <c r="R26" s="27" t="s">
        <v>632</v>
      </c>
      <c r="S26" s="27"/>
      <c r="T26" s="27" t="s">
        <v>632</v>
      </c>
      <c r="U26" s="27"/>
      <c r="V26" s="61">
        <f t="shared" si="11"/>
        <v>1</v>
      </c>
      <c r="W26" s="27"/>
      <c r="X26" s="61">
        <f t="shared" si="12"/>
        <v>1</v>
      </c>
      <c r="Y26" s="27"/>
      <c r="Z26" s="61">
        <f t="shared" si="13"/>
        <v>1</v>
      </c>
      <c r="AA26" s="27"/>
      <c r="AB26" s="61">
        <f t="shared" si="14"/>
        <v>1</v>
      </c>
      <c r="AC26" s="27"/>
      <c r="AD26" s="61" t="str">
        <f t="shared" si="7"/>
        <v/>
      </c>
      <c r="AE26" s="27"/>
      <c r="AF26" s="27" t="str">
        <f t="shared" si="8"/>
        <v/>
      </c>
      <c r="AG26" s="27"/>
      <c r="AH26" s="27" t="str">
        <f t="shared" si="9"/>
        <v/>
      </c>
      <c r="AI26" s="27"/>
      <c r="AJ26" s="27" t="str">
        <f t="shared" si="10"/>
        <v/>
      </c>
      <c r="AK26" s="27"/>
      <c r="AL26" s="61"/>
      <c r="AM26" s="27"/>
      <c r="AN26" s="27"/>
      <c r="AO26" s="27"/>
      <c r="AP26" s="27"/>
      <c r="AQ26" s="27"/>
      <c r="AR26" s="27"/>
      <c r="AS26" s="27"/>
      <c r="AT26" s="61"/>
      <c r="AU26" s="27"/>
      <c r="AV26" s="60" t="str">
        <f t="shared" si="5"/>
        <v/>
      </c>
    </row>
    <row r="27" spans="1:48" ht="14.4" customHeight="1" x14ac:dyDescent="0.3">
      <c r="A27" s="110" t="str">
        <f t="shared" si="4"/>
        <v/>
      </c>
      <c r="B27" s="100"/>
      <c r="C27" s="98"/>
      <c r="D27" s="114" t="s">
        <v>350</v>
      </c>
      <c r="E27" s="108"/>
      <c r="F27" s="116" t="s">
        <v>431</v>
      </c>
      <c r="G27" s="139"/>
      <c r="H27" s="116" t="s">
        <v>508</v>
      </c>
      <c r="I27" s="139"/>
      <c r="J27" s="114" t="s">
        <v>589</v>
      </c>
      <c r="K27" s="29"/>
      <c r="L27" s="27"/>
      <c r="M27" s="75"/>
      <c r="N27" s="61" t="s">
        <v>632</v>
      </c>
      <c r="O27" s="27"/>
      <c r="P27" s="27" t="s">
        <v>632</v>
      </c>
      <c r="Q27" s="27"/>
      <c r="R27" s="27" t="s">
        <v>632</v>
      </c>
      <c r="S27" s="27"/>
      <c r="T27" s="27" t="s">
        <v>632</v>
      </c>
      <c r="U27" s="27"/>
      <c r="V27" s="61">
        <f t="shared" si="11"/>
        <v>1</v>
      </c>
      <c r="W27" s="27"/>
      <c r="X27" s="61">
        <f t="shared" si="12"/>
        <v>1</v>
      </c>
      <c r="Y27" s="27"/>
      <c r="Z27" s="61">
        <f t="shared" si="13"/>
        <v>1</v>
      </c>
      <c r="AA27" s="27"/>
      <c r="AB27" s="61">
        <f t="shared" si="14"/>
        <v>1</v>
      </c>
      <c r="AC27" s="27"/>
      <c r="AD27" s="61" t="str">
        <f t="shared" si="7"/>
        <v/>
      </c>
      <c r="AE27" s="27"/>
      <c r="AF27" s="27" t="str">
        <f t="shared" si="8"/>
        <v/>
      </c>
      <c r="AG27" s="27"/>
      <c r="AH27" s="27" t="str">
        <f t="shared" si="9"/>
        <v/>
      </c>
      <c r="AI27" s="27"/>
      <c r="AJ27" s="27" t="str">
        <f t="shared" si="10"/>
        <v/>
      </c>
      <c r="AK27" s="27"/>
      <c r="AL27" s="61"/>
      <c r="AM27" s="27"/>
      <c r="AN27" s="27"/>
      <c r="AO27" s="27"/>
      <c r="AP27" s="27"/>
      <c r="AQ27" s="27"/>
      <c r="AR27" s="27"/>
      <c r="AS27" s="27"/>
      <c r="AT27" s="61"/>
      <c r="AU27" s="27"/>
      <c r="AV27" s="60" t="str">
        <f t="shared" si="5"/>
        <v/>
      </c>
    </row>
    <row r="28" spans="1:48" ht="14.4" customHeight="1" x14ac:dyDescent="0.3">
      <c r="A28" s="110" t="str">
        <f t="shared" si="4"/>
        <v/>
      </c>
      <c r="B28" s="100"/>
      <c r="C28" s="98"/>
      <c r="D28" s="114" t="s">
        <v>351</v>
      </c>
      <c r="E28" s="108"/>
      <c r="F28" s="116" t="s">
        <v>433</v>
      </c>
      <c r="G28" s="139"/>
      <c r="H28" s="116" t="s">
        <v>518</v>
      </c>
      <c r="I28" s="139"/>
      <c r="J28" s="114" t="s">
        <v>590</v>
      </c>
      <c r="K28" s="29"/>
      <c r="L28" s="27"/>
      <c r="M28" s="75"/>
      <c r="N28" s="61" t="s">
        <v>632</v>
      </c>
      <c r="O28" s="27"/>
      <c r="P28" s="27" t="s">
        <v>632</v>
      </c>
      <c r="Q28" s="27"/>
      <c r="R28" s="27" t="s">
        <v>632</v>
      </c>
      <c r="S28" s="27"/>
      <c r="T28" s="27" t="s">
        <v>632</v>
      </c>
      <c r="U28" s="27"/>
      <c r="V28" s="61">
        <f t="shared" si="11"/>
        <v>1</v>
      </c>
      <c r="W28" s="27"/>
      <c r="X28" s="61">
        <f t="shared" si="12"/>
        <v>1</v>
      </c>
      <c r="Y28" s="27"/>
      <c r="Z28" s="61">
        <f t="shared" si="13"/>
        <v>1</v>
      </c>
      <c r="AA28" s="27"/>
      <c r="AB28" s="61">
        <f t="shared" si="14"/>
        <v>1</v>
      </c>
      <c r="AC28" s="27"/>
      <c r="AD28" s="61" t="str">
        <f t="shared" si="7"/>
        <v/>
      </c>
      <c r="AE28" s="27"/>
      <c r="AF28" s="27" t="str">
        <f t="shared" si="8"/>
        <v/>
      </c>
      <c r="AG28" s="27"/>
      <c r="AH28" s="27" t="str">
        <f t="shared" si="9"/>
        <v/>
      </c>
      <c r="AI28" s="27"/>
      <c r="AJ28" s="27" t="str">
        <f t="shared" si="10"/>
        <v/>
      </c>
      <c r="AK28" s="27"/>
      <c r="AL28" s="61"/>
      <c r="AM28" s="27"/>
      <c r="AN28" s="27"/>
      <c r="AO28" s="27"/>
      <c r="AP28" s="27"/>
      <c r="AQ28" s="27"/>
      <c r="AR28" s="27"/>
      <c r="AS28" s="27"/>
      <c r="AT28" s="61"/>
      <c r="AU28" s="27"/>
      <c r="AV28" s="60" t="str">
        <f t="shared" si="5"/>
        <v/>
      </c>
    </row>
    <row r="29" spans="1:48" ht="14.4" customHeight="1" x14ac:dyDescent="0.3">
      <c r="A29" s="110" t="str">
        <f t="shared" si="4"/>
        <v/>
      </c>
      <c r="B29" s="100"/>
      <c r="C29" s="98"/>
      <c r="D29" s="114" t="s">
        <v>354</v>
      </c>
      <c r="E29" s="108"/>
      <c r="F29" s="116" t="s">
        <v>440</v>
      </c>
      <c r="G29" s="139"/>
      <c r="H29" s="116" t="s">
        <v>524</v>
      </c>
      <c r="I29" s="139"/>
      <c r="J29" s="114" t="s">
        <v>592</v>
      </c>
      <c r="K29" s="29"/>
      <c r="L29" s="27"/>
      <c r="M29" s="75"/>
      <c r="N29" s="61" t="s">
        <v>632</v>
      </c>
      <c r="O29" s="27"/>
      <c r="P29" s="27" t="s">
        <v>632</v>
      </c>
      <c r="Q29" s="27"/>
      <c r="R29" s="27" t="s">
        <v>632</v>
      </c>
      <c r="S29" s="27"/>
      <c r="T29" s="27" t="s">
        <v>632</v>
      </c>
      <c r="U29" s="27"/>
      <c r="V29" s="61">
        <f t="shared" si="11"/>
        <v>1</v>
      </c>
      <c r="W29" s="27"/>
      <c r="X29" s="61">
        <f t="shared" si="12"/>
        <v>1</v>
      </c>
      <c r="Y29" s="27"/>
      <c r="Z29" s="61">
        <f t="shared" si="13"/>
        <v>1</v>
      </c>
      <c r="AA29" s="27"/>
      <c r="AB29" s="61">
        <f t="shared" si="14"/>
        <v>1</v>
      </c>
      <c r="AC29" s="27"/>
      <c r="AD29" s="61" t="str">
        <f t="shared" si="7"/>
        <v/>
      </c>
      <c r="AE29" s="27"/>
      <c r="AF29" s="27" t="str">
        <f t="shared" si="8"/>
        <v/>
      </c>
      <c r="AG29" s="27"/>
      <c r="AH29" s="27" t="str">
        <f t="shared" si="9"/>
        <v/>
      </c>
      <c r="AI29" s="27"/>
      <c r="AJ29" s="27" t="str">
        <f t="shared" si="10"/>
        <v/>
      </c>
      <c r="AK29" s="27"/>
      <c r="AL29" s="61"/>
      <c r="AM29" s="27"/>
      <c r="AN29" s="27"/>
      <c r="AO29" s="27"/>
      <c r="AP29" s="27"/>
      <c r="AQ29" s="27"/>
      <c r="AR29" s="27"/>
      <c r="AS29" s="27"/>
      <c r="AT29" s="61"/>
      <c r="AU29" s="27"/>
      <c r="AV29" s="60" t="str">
        <f t="shared" si="5"/>
        <v/>
      </c>
    </row>
    <row r="30" spans="1:48" ht="14.4" customHeight="1" x14ac:dyDescent="0.3">
      <c r="A30" s="110" t="str">
        <f t="shared" si="4"/>
        <v/>
      </c>
      <c r="B30" s="100"/>
      <c r="C30" s="98"/>
      <c r="D30" s="114" t="s">
        <v>355</v>
      </c>
      <c r="E30" s="108"/>
      <c r="F30" s="116" t="s">
        <v>442</v>
      </c>
      <c r="G30" s="139"/>
      <c r="H30" s="116" t="s">
        <v>677</v>
      </c>
      <c r="I30" s="139"/>
      <c r="J30" s="114" t="s">
        <v>593</v>
      </c>
      <c r="K30" s="29"/>
      <c r="L30" s="27"/>
      <c r="M30" s="75"/>
      <c r="N30" s="61" t="s">
        <v>632</v>
      </c>
      <c r="O30" s="27"/>
      <c r="P30" s="27" t="s">
        <v>632</v>
      </c>
      <c r="Q30" s="27"/>
      <c r="R30" s="27" t="s">
        <v>632</v>
      </c>
      <c r="S30" s="27"/>
      <c r="T30" s="27" t="s">
        <v>632</v>
      </c>
      <c r="U30" s="27"/>
      <c r="V30" s="61">
        <f t="shared" si="11"/>
        <v>1</v>
      </c>
      <c r="W30" s="27"/>
      <c r="X30" s="61">
        <f t="shared" si="12"/>
        <v>1</v>
      </c>
      <c r="Y30" s="27"/>
      <c r="Z30" s="61">
        <f t="shared" si="13"/>
        <v>1</v>
      </c>
      <c r="AA30" s="27"/>
      <c r="AB30" s="61">
        <f t="shared" si="14"/>
        <v>1</v>
      </c>
      <c r="AC30" s="27"/>
      <c r="AD30" s="61" t="str">
        <f t="shared" si="7"/>
        <v/>
      </c>
      <c r="AE30" s="27"/>
      <c r="AF30" s="27" t="str">
        <f t="shared" si="8"/>
        <v/>
      </c>
      <c r="AG30" s="27"/>
      <c r="AH30" s="27" t="str">
        <f t="shared" si="9"/>
        <v/>
      </c>
      <c r="AI30" s="27"/>
      <c r="AJ30" s="27" t="str">
        <f t="shared" si="10"/>
        <v/>
      </c>
      <c r="AK30" s="27"/>
      <c r="AL30" s="61"/>
      <c r="AM30" s="27"/>
      <c r="AN30" s="27"/>
      <c r="AO30" s="27"/>
      <c r="AP30" s="27"/>
      <c r="AQ30" s="27"/>
      <c r="AR30" s="27"/>
      <c r="AS30" s="27"/>
      <c r="AT30" s="61"/>
      <c r="AU30" s="27"/>
      <c r="AV30" s="60" t="str">
        <f t="shared" si="5"/>
        <v/>
      </c>
    </row>
    <row r="31" spans="1:48" ht="14.4" customHeight="1" x14ac:dyDescent="0.3">
      <c r="A31" s="110" t="str">
        <f t="shared" si="4"/>
        <v/>
      </c>
      <c r="B31" s="100"/>
      <c r="C31" s="98"/>
      <c r="D31" s="114" t="s">
        <v>359</v>
      </c>
      <c r="E31" s="108"/>
      <c r="F31" s="116" t="s">
        <v>445</v>
      </c>
      <c r="G31" s="139"/>
      <c r="H31" s="116" t="s">
        <v>525</v>
      </c>
      <c r="I31" s="139"/>
      <c r="J31" s="114" t="s">
        <v>594</v>
      </c>
      <c r="K31" s="29"/>
      <c r="L31" s="27"/>
      <c r="M31" s="75"/>
      <c r="N31" s="61" t="s">
        <v>632</v>
      </c>
      <c r="O31" s="27"/>
      <c r="P31" s="27" t="s">
        <v>632</v>
      </c>
      <c r="Q31" s="27"/>
      <c r="R31" s="27" t="s">
        <v>632</v>
      </c>
      <c r="S31" s="27"/>
      <c r="T31" s="27" t="s">
        <v>632</v>
      </c>
      <c r="U31" s="27"/>
      <c r="V31" s="61">
        <f t="shared" si="11"/>
        <v>1</v>
      </c>
      <c r="W31" s="27"/>
      <c r="X31" s="61">
        <f t="shared" si="12"/>
        <v>1</v>
      </c>
      <c r="Y31" s="27"/>
      <c r="Z31" s="61">
        <f t="shared" si="13"/>
        <v>1</v>
      </c>
      <c r="AA31" s="27"/>
      <c r="AB31" s="61">
        <f t="shared" si="14"/>
        <v>1</v>
      </c>
      <c r="AC31" s="27"/>
      <c r="AD31" s="61" t="str">
        <f t="shared" si="7"/>
        <v/>
      </c>
      <c r="AE31" s="27"/>
      <c r="AF31" s="27" t="str">
        <f t="shared" si="8"/>
        <v/>
      </c>
      <c r="AG31" s="27"/>
      <c r="AH31" s="27" t="str">
        <f t="shared" si="9"/>
        <v/>
      </c>
      <c r="AI31" s="27"/>
      <c r="AJ31" s="27" t="str">
        <f t="shared" si="10"/>
        <v/>
      </c>
      <c r="AK31" s="27"/>
      <c r="AL31" s="61"/>
      <c r="AM31" s="27"/>
      <c r="AN31" s="27"/>
      <c r="AO31" s="27"/>
      <c r="AP31" s="27"/>
      <c r="AQ31" s="27"/>
      <c r="AR31" s="27"/>
      <c r="AS31" s="27"/>
      <c r="AT31" s="61"/>
      <c r="AU31" s="27"/>
      <c r="AV31" s="60" t="str">
        <f t="shared" si="5"/>
        <v/>
      </c>
    </row>
    <row r="32" spans="1:48" ht="14.4" customHeight="1" x14ac:dyDescent="0.3">
      <c r="A32" s="110" t="str">
        <f t="shared" si="4"/>
        <v/>
      </c>
      <c r="B32" s="100"/>
      <c r="C32" s="98"/>
      <c r="D32" s="114" t="s">
        <v>360</v>
      </c>
      <c r="E32" s="108"/>
      <c r="F32" s="116" t="s">
        <v>451</v>
      </c>
      <c r="G32" s="139"/>
      <c r="H32" s="116" t="s">
        <v>526</v>
      </c>
      <c r="I32" s="139"/>
      <c r="J32" s="114" t="s">
        <v>600</v>
      </c>
      <c r="K32" s="29"/>
      <c r="L32" s="27"/>
      <c r="M32" s="75"/>
      <c r="N32" s="61" t="s">
        <v>632</v>
      </c>
      <c r="O32" s="27"/>
      <c r="P32" s="27" t="s">
        <v>632</v>
      </c>
      <c r="Q32" s="27"/>
      <c r="R32" s="27" t="s">
        <v>632</v>
      </c>
      <c r="S32" s="27"/>
      <c r="T32" s="27" t="s">
        <v>632</v>
      </c>
      <c r="U32" s="27"/>
      <c r="V32" s="61">
        <f t="shared" si="11"/>
        <v>1</v>
      </c>
      <c r="W32" s="27"/>
      <c r="X32" s="61">
        <f t="shared" si="12"/>
        <v>1</v>
      </c>
      <c r="Y32" s="27"/>
      <c r="Z32" s="61">
        <f t="shared" si="13"/>
        <v>1</v>
      </c>
      <c r="AA32" s="27"/>
      <c r="AB32" s="61">
        <f t="shared" si="14"/>
        <v>1</v>
      </c>
      <c r="AC32" s="27"/>
      <c r="AD32" s="61" t="str">
        <f t="shared" si="7"/>
        <v/>
      </c>
      <c r="AE32" s="27"/>
      <c r="AF32" s="27" t="str">
        <f t="shared" si="8"/>
        <v/>
      </c>
      <c r="AG32" s="27"/>
      <c r="AH32" s="27" t="str">
        <f t="shared" si="9"/>
        <v/>
      </c>
      <c r="AI32" s="27"/>
      <c r="AJ32" s="27" t="str">
        <f t="shared" si="10"/>
        <v/>
      </c>
      <c r="AK32" s="27"/>
      <c r="AL32" s="61"/>
      <c r="AM32" s="27"/>
      <c r="AN32" s="27"/>
      <c r="AO32" s="27"/>
      <c r="AP32" s="27"/>
      <c r="AQ32" s="27"/>
      <c r="AR32" s="27"/>
      <c r="AS32" s="27"/>
      <c r="AT32" s="61"/>
      <c r="AU32" s="27"/>
      <c r="AV32" s="60" t="str">
        <f t="shared" si="5"/>
        <v/>
      </c>
    </row>
    <row r="33" spans="1:48" ht="14.4" customHeight="1" x14ac:dyDescent="0.3">
      <c r="A33" s="110" t="str">
        <f t="shared" si="4"/>
        <v/>
      </c>
      <c r="B33" s="100"/>
      <c r="C33" s="98"/>
      <c r="D33" s="114" t="s">
        <v>375</v>
      </c>
      <c r="E33" s="108"/>
      <c r="F33" s="116" t="s">
        <v>666</v>
      </c>
      <c r="G33" s="139"/>
      <c r="H33" s="116" t="s">
        <v>527</v>
      </c>
      <c r="I33" s="139"/>
      <c r="J33" s="114" t="s">
        <v>358</v>
      </c>
      <c r="K33" s="29"/>
      <c r="L33" s="27"/>
      <c r="M33" s="75"/>
      <c r="N33" s="61" t="s">
        <v>632</v>
      </c>
      <c r="O33" s="27"/>
      <c r="P33" s="27" t="s">
        <v>632</v>
      </c>
      <c r="Q33" s="27"/>
      <c r="R33" s="27" t="s">
        <v>632</v>
      </c>
      <c r="S33" s="27"/>
      <c r="T33" s="27" t="s">
        <v>632</v>
      </c>
      <c r="U33" s="27"/>
      <c r="V33" s="61">
        <f t="shared" si="11"/>
        <v>1</v>
      </c>
      <c r="W33" s="27"/>
      <c r="X33" s="61">
        <f t="shared" si="12"/>
        <v>1</v>
      </c>
      <c r="Y33" s="27"/>
      <c r="Z33" s="61">
        <f t="shared" si="13"/>
        <v>1</v>
      </c>
      <c r="AA33" s="27"/>
      <c r="AB33" s="61">
        <f t="shared" si="14"/>
        <v>1</v>
      </c>
      <c r="AC33" s="27"/>
      <c r="AD33" s="61" t="str">
        <f t="shared" si="7"/>
        <v/>
      </c>
      <c r="AE33" s="27"/>
      <c r="AF33" s="27" t="str">
        <f t="shared" si="8"/>
        <v/>
      </c>
      <c r="AG33" s="27"/>
      <c r="AH33" s="27" t="str">
        <f t="shared" si="9"/>
        <v/>
      </c>
      <c r="AI33" s="27"/>
      <c r="AJ33" s="27" t="str">
        <f t="shared" si="10"/>
        <v/>
      </c>
      <c r="AK33" s="27"/>
      <c r="AL33" s="61"/>
      <c r="AM33" s="27"/>
      <c r="AN33" s="27"/>
      <c r="AO33" s="27"/>
      <c r="AP33" s="27"/>
      <c r="AQ33" s="27"/>
      <c r="AR33" s="27"/>
      <c r="AS33" s="27"/>
      <c r="AT33" s="61"/>
      <c r="AU33" s="27"/>
      <c r="AV33" s="60" t="str">
        <f t="shared" si="5"/>
        <v/>
      </c>
    </row>
    <row r="34" spans="1:48" ht="14.4" customHeight="1" x14ac:dyDescent="0.3">
      <c r="A34" s="110" t="str">
        <f t="shared" si="4"/>
        <v/>
      </c>
      <c r="B34" s="100"/>
      <c r="C34" s="98"/>
      <c r="D34" s="114" t="s">
        <v>383</v>
      </c>
      <c r="E34" s="108"/>
      <c r="F34" s="116" t="s">
        <v>471</v>
      </c>
      <c r="G34" s="139"/>
      <c r="H34" s="116" t="s">
        <v>529</v>
      </c>
      <c r="I34" s="117"/>
      <c r="J34" s="114"/>
      <c r="K34" s="29"/>
      <c r="L34" s="27"/>
      <c r="M34" s="75"/>
      <c r="N34" s="61" t="s">
        <v>632</v>
      </c>
      <c r="O34" s="27"/>
      <c r="P34" s="27" t="s">
        <v>632</v>
      </c>
      <c r="Q34" s="27"/>
      <c r="R34" s="27" t="s">
        <v>632</v>
      </c>
      <c r="S34" s="27"/>
      <c r="T34" s="27"/>
      <c r="U34" s="27"/>
      <c r="V34" s="61">
        <f t="shared" si="11"/>
        <v>1</v>
      </c>
      <c r="W34" s="27"/>
      <c r="X34" s="61">
        <f t="shared" si="12"/>
        <v>1</v>
      </c>
      <c r="Y34" s="27"/>
      <c r="Z34" s="61">
        <f t="shared" si="13"/>
        <v>1</v>
      </c>
      <c r="AA34" s="27"/>
      <c r="AB34" s="61"/>
      <c r="AC34" s="27"/>
      <c r="AD34" s="61" t="str">
        <f t="shared" si="7"/>
        <v/>
      </c>
      <c r="AE34" s="27"/>
      <c r="AF34" s="27" t="str">
        <f t="shared" si="8"/>
        <v/>
      </c>
      <c r="AG34" s="27"/>
      <c r="AH34" s="27" t="str">
        <f t="shared" si="9"/>
        <v/>
      </c>
      <c r="AI34" s="27"/>
      <c r="AJ34" s="27"/>
      <c r="AK34" s="27"/>
      <c r="AL34" s="61"/>
      <c r="AM34" s="27"/>
      <c r="AN34" s="27"/>
      <c r="AO34" s="27"/>
      <c r="AP34" s="27"/>
      <c r="AQ34" s="27"/>
      <c r="AR34" s="27"/>
      <c r="AS34" s="27"/>
      <c r="AT34" s="61"/>
      <c r="AU34" s="27"/>
      <c r="AV34" s="60" t="str">
        <f t="shared" si="5"/>
        <v/>
      </c>
    </row>
    <row r="35" spans="1:48" ht="14.4" customHeight="1" x14ac:dyDescent="0.3">
      <c r="A35" s="110" t="str">
        <f t="shared" si="4"/>
        <v/>
      </c>
      <c r="B35" s="100"/>
      <c r="C35" s="98"/>
      <c r="D35" s="114" t="s">
        <v>384</v>
      </c>
      <c r="E35" s="108"/>
      <c r="F35" s="116" t="s">
        <v>472</v>
      </c>
      <c r="G35" s="139"/>
      <c r="H35" s="116" t="s">
        <v>535</v>
      </c>
      <c r="I35" s="117"/>
      <c r="J35" s="114"/>
      <c r="K35" s="29"/>
      <c r="L35" s="27"/>
      <c r="M35" s="75"/>
      <c r="N35" s="61" t="s">
        <v>632</v>
      </c>
      <c r="O35" s="27"/>
      <c r="P35" s="27" t="s">
        <v>632</v>
      </c>
      <c r="Q35" s="27"/>
      <c r="R35" s="27" t="s">
        <v>632</v>
      </c>
      <c r="S35" s="27"/>
      <c r="T35" s="27"/>
      <c r="U35" s="27"/>
      <c r="V35" s="61">
        <f t="shared" si="11"/>
        <v>1</v>
      </c>
      <c r="W35" s="27"/>
      <c r="X35" s="61">
        <f t="shared" si="12"/>
        <v>1</v>
      </c>
      <c r="Y35" s="27"/>
      <c r="Z35" s="61">
        <f t="shared" si="13"/>
        <v>1</v>
      </c>
      <c r="AA35" s="27"/>
      <c r="AB35" s="61"/>
      <c r="AC35" s="27"/>
      <c r="AD35" s="61" t="str">
        <f t="shared" si="7"/>
        <v/>
      </c>
      <c r="AE35" s="27"/>
      <c r="AF35" s="27" t="str">
        <f t="shared" si="8"/>
        <v/>
      </c>
      <c r="AG35" s="27"/>
      <c r="AH35" s="27" t="str">
        <f t="shared" si="9"/>
        <v/>
      </c>
      <c r="AI35" s="27"/>
      <c r="AJ35" s="27"/>
      <c r="AK35" s="27"/>
      <c r="AL35" s="61"/>
      <c r="AM35" s="27"/>
      <c r="AN35" s="27"/>
      <c r="AO35" s="27"/>
      <c r="AP35" s="27"/>
      <c r="AQ35" s="27"/>
      <c r="AR35" s="27"/>
      <c r="AS35" s="27"/>
      <c r="AT35" s="61"/>
      <c r="AU35" s="27"/>
      <c r="AV35" s="60" t="str">
        <f t="shared" si="5"/>
        <v/>
      </c>
    </row>
    <row r="36" spans="1:48" ht="14.4" customHeight="1" x14ac:dyDescent="0.3">
      <c r="A36" s="110" t="str">
        <f t="shared" si="4"/>
        <v/>
      </c>
      <c r="B36" s="100"/>
      <c r="C36" s="98"/>
      <c r="D36" s="114" t="s">
        <v>387</v>
      </c>
      <c r="E36" s="108"/>
      <c r="F36" s="116" t="s">
        <v>474</v>
      </c>
      <c r="G36" s="139"/>
      <c r="H36" s="116" t="s">
        <v>537</v>
      </c>
      <c r="I36" s="117"/>
      <c r="J36" s="114"/>
      <c r="K36" s="29"/>
      <c r="L36" s="27"/>
      <c r="M36" s="75"/>
      <c r="N36" s="61" t="s">
        <v>632</v>
      </c>
      <c r="O36" s="27"/>
      <c r="P36" s="27" t="s">
        <v>632</v>
      </c>
      <c r="Q36" s="27"/>
      <c r="R36" s="27" t="s">
        <v>632</v>
      </c>
      <c r="S36" s="27"/>
      <c r="T36" s="27"/>
      <c r="U36" s="27"/>
      <c r="V36" s="61">
        <f t="shared" si="11"/>
        <v>1</v>
      </c>
      <c r="W36" s="27"/>
      <c r="X36" s="61">
        <f t="shared" si="12"/>
        <v>1</v>
      </c>
      <c r="Y36" s="27"/>
      <c r="Z36" s="61">
        <f t="shared" si="13"/>
        <v>1</v>
      </c>
      <c r="AA36" s="27"/>
      <c r="AB36" s="61"/>
      <c r="AC36" s="27"/>
      <c r="AD36" s="61" t="str">
        <f t="shared" si="7"/>
        <v/>
      </c>
      <c r="AE36" s="27"/>
      <c r="AF36" s="27" t="str">
        <f t="shared" si="8"/>
        <v/>
      </c>
      <c r="AG36" s="27"/>
      <c r="AH36" s="27" t="str">
        <f t="shared" si="9"/>
        <v/>
      </c>
      <c r="AI36" s="27"/>
      <c r="AJ36" s="27"/>
      <c r="AK36" s="27"/>
      <c r="AL36" s="61"/>
      <c r="AM36" s="27"/>
      <c r="AN36" s="27"/>
      <c r="AO36" s="27"/>
      <c r="AP36" s="27"/>
      <c r="AQ36" s="27"/>
      <c r="AR36" s="27"/>
      <c r="AS36" s="27"/>
      <c r="AT36" s="61"/>
      <c r="AU36" s="27"/>
      <c r="AV36" s="60" t="str">
        <f t="shared" si="5"/>
        <v/>
      </c>
    </row>
    <row r="37" spans="1:48" ht="14.4" customHeight="1" x14ac:dyDescent="0.3">
      <c r="A37" s="110" t="str">
        <f t="shared" si="4"/>
        <v/>
      </c>
      <c r="B37" s="100"/>
      <c r="C37" s="113"/>
      <c r="D37" s="114"/>
      <c r="E37" s="115"/>
      <c r="F37" s="116"/>
      <c r="G37" s="117"/>
      <c r="H37" s="116"/>
      <c r="I37" s="117"/>
      <c r="J37" s="114"/>
      <c r="K37" s="29"/>
      <c r="L37" s="27"/>
      <c r="M37" s="75"/>
      <c r="N37" s="61"/>
      <c r="O37" s="27"/>
      <c r="P37" s="27"/>
      <c r="Q37" s="27"/>
      <c r="R37" s="27"/>
      <c r="S37" s="27"/>
      <c r="T37" s="27"/>
      <c r="U37" s="27"/>
      <c r="V37" s="61"/>
      <c r="W37" s="27"/>
      <c r="X37" s="61"/>
      <c r="Y37" s="27"/>
      <c r="Z37" s="61"/>
      <c r="AA37" s="27"/>
      <c r="AB37" s="61"/>
      <c r="AC37" s="27"/>
      <c r="AD37" s="61"/>
      <c r="AE37" s="27"/>
      <c r="AF37" s="27"/>
      <c r="AG37" s="27"/>
      <c r="AH37" s="27"/>
      <c r="AI37" s="27"/>
      <c r="AJ37" s="27"/>
      <c r="AK37" s="27"/>
      <c r="AL37" s="61"/>
      <c r="AM37" s="27"/>
      <c r="AN37" s="27"/>
      <c r="AO37" s="27"/>
      <c r="AP37" s="27"/>
      <c r="AQ37" s="27"/>
      <c r="AR37" s="27"/>
      <c r="AS37" s="27"/>
      <c r="AT37" s="61"/>
      <c r="AU37" s="27"/>
      <c r="AV37" s="60" t="str">
        <f t="shared" si="5"/>
        <v/>
      </c>
    </row>
    <row r="38" spans="1:48" ht="14.4" customHeight="1" x14ac:dyDescent="0.3">
      <c r="A38" s="110" t="str">
        <f t="shared" si="4"/>
        <v/>
      </c>
      <c r="B38" s="100" t="s">
        <v>662</v>
      </c>
      <c r="C38" s="113"/>
      <c r="D38" s="114"/>
      <c r="E38" s="115"/>
      <c r="F38" s="116"/>
      <c r="G38" s="117"/>
      <c r="H38" s="116"/>
      <c r="I38" s="117"/>
      <c r="J38" s="114"/>
      <c r="K38" s="29"/>
      <c r="L38" s="27"/>
      <c r="M38" s="75"/>
      <c r="N38" s="61"/>
      <c r="O38" s="27"/>
      <c r="P38" s="27"/>
      <c r="Q38" s="27"/>
      <c r="R38" s="27"/>
      <c r="S38" s="27"/>
      <c r="T38" s="27"/>
      <c r="U38" s="27"/>
      <c r="V38" s="61"/>
      <c r="W38" s="27"/>
      <c r="X38" s="61"/>
      <c r="Y38" s="27"/>
      <c r="Z38" s="61"/>
      <c r="AA38" s="27"/>
      <c r="AB38" s="61"/>
      <c r="AC38" s="27"/>
      <c r="AD38" s="61"/>
      <c r="AE38" s="27"/>
      <c r="AF38" s="27"/>
      <c r="AG38" s="27"/>
      <c r="AH38" s="27"/>
      <c r="AI38" s="27"/>
      <c r="AJ38" s="27"/>
      <c r="AK38" s="27"/>
      <c r="AL38" s="61"/>
      <c r="AM38" s="27"/>
      <c r="AN38" s="27"/>
      <c r="AO38" s="27"/>
      <c r="AP38" s="27"/>
      <c r="AQ38" s="27"/>
      <c r="AR38" s="27"/>
      <c r="AS38" s="27"/>
      <c r="AT38" s="61"/>
      <c r="AU38" s="27"/>
      <c r="AV38" s="60" t="str">
        <f t="shared" si="5"/>
        <v/>
      </c>
    </row>
    <row r="39" spans="1:48" ht="6" customHeight="1" x14ac:dyDescent="0.3">
      <c r="A39" s="110" t="str">
        <f t="shared" si="4"/>
        <v/>
      </c>
      <c r="B39" s="100"/>
      <c r="C39" s="113"/>
      <c r="D39" s="114"/>
      <c r="E39" s="115"/>
      <c r="F39" s="116"/>
      <c r="G39" s="117"/>
      <c r="H39" s="116"/>
      <c r="I39" s="117"/>
      <c r="J39" s="114"/>
      <c r="K39" s="29"/>
      <c r="L39" s="27"/>
      <c r="M39" s="75"/>
      <c r="N39" s="61"/>
      <c r="O39" s="27"/>
      <c r="P39" s="27"/>
      <c r="Q39" s="27"/>
      <c r="R39" s="27"/>
      <c r="S39" s="27"/>
      <c r="T39" s="27"/>
      <c r="U39" s="27"/>
      <c r="V39" s="61"/>
      <c r="W39" s="27"/>
      <c r="X39" s="61"/>
      <c r="Y39" s="27"/>
      <c r="Z39" s="61"/>
      <c r="AA39" s="27"/>
      <c r="AB39" s="61"/>
      <c r="AC39" s="27"/>
      <c r="AD39" s="61"/>
      <c r="AE39" s="27"/>
      <c r="AF39" s="27"/>
      <c r="AG39" s="27"/>
      <c r="AH39" s="27"/>
      <c r="AI39" s="27"/>
      <c r="AJ39" s="27"/>
      <c r="AK39" s="27"/>
      <c r="AL39" s="61"/>
      <c r="AM39" s="27"/>
      <c r="AN39" s="27"/>
      <c r="AO39" s="27"/>
      <c r="AP39" s="27"/>
      <c r="AQ39" s="27"/>
      <c r="AR39" s="27"/>
      <c r="AS39" s="27"/>
      <c r="AT39" s="61"/>
      <c r="AU39" s="27"/>
      <c r="AV39" s="60" t="str">
        <f t="shared" si="5"/>
        <v/>
      </c>
    </row>
    <row r="40" spans="1:48" ht="14.4" customHeight="1" x14ac:dyDescent="0.3">
      <c r="A40" s="110" t="str">
        <f t="shared" si="4"/>
        <v/>
      </c>
      <c r="B40" s="100"/>
      <c r="C40" s="98"/>
      <c r="D40" s="114" t="s">
        <v>131</v>
      </c>
      <c r="E40" s="108"/>
      <c r="F40" s="116" t="s">
        <v>407</v>
      </c>
      <c r="G40" s="139"/>
      <c r="H40" s="116" t="s">
        <v>447</v>
      </c>
      <c r="I40" s="139"/>
      <c r="J40" s="114" t="s">
        <v>684</v>
      </c>
      <c r="K40" s="29"/>
      <c r="L40" s="27"/>
      <c r="M40" s="75"/>
      <c r="N40" s="61" t="s">
        <v>632</v>
      </c>
      <c r="O40" s="27"/>
      <c r="P40" s="27" t="s">
        <v>632</v>
      </c>
      <c r="Q40" s="27"/>
      <c r="R40" s="27" t="s">
        <v>632</v>
      </c>
      <c r="S40" s="27"/>
      <c r="T40" s="27" t="s">
        <v>632</v>
      </c>
      <c r="U40" s="27"/>
      <c r="V40" s="61">
        <f t="shared" ref="V40:V50" si="15">IF(Sjabloon_werksoort&lt;&gt;"Atelier", -1, IF($M$4&lt;&gt;0, 0, 1))</f>
        <v>1</v>
      </c>
      <c r="W40" s="27"/>
      <c r="X40" s="61">
        <f t="shared" ref="X40:X50" si="16">IF(Sjabloon_werksoort&lt;&gt;"Atelier", -1, IF($M$4&lt;&gt;0, 0, 1))</f>
        <v>1</v>
      </c>
      <c r="Y40" s="27"/>
      <c r="Z40" s="61">
        <f t="shared" ref="Z40:Z50" si="17">IF(Sjabloon_werksoort&lt;&gt;"Atelier", -1, IF($M$4&lt;&gt;0, 0, 1))</f>
        <v>1</v>
      </c>
      <c r="AA40" s="27"/>
      <c r="AB40" s="61">
        <f t="shared" ref="AB40:AB48" si="18">IF(Sjabloon_werksoort&lt;&gt;"Atelier", -1, IF($M$4&lt;&gt;0, 0, 1))</f>
        <v>1</v>
      </c>
      <c r="AC40" s="27"/>
      <c r="AD40" s="61" t="str">
        <f t="shared" si="7"/>
        <v/>
      </c>
      <c r="AE40" s="27"/>
      <c r="AF40" s="27" t="str">
        <f t="shared" si="8"/>
        <v/>
      </c>
      <c r="AG40" s="27"/>
      <c r="AH40" s="27" t="str">
        <f t="shared" si="9"/>
        <v/>
      </c>
      <c r="AI40" s="27"/>
      <c r="AJ40" s="27" t="str">
        <f t="shared" si="10"/>
        <v/>
      </c>
      <c r="AK40" s="27"/>
      <c r="AL40" s="61"/>
      <c r="AM40" s="27"/>
      <c r="AN40" s="27"/>
      <c r="AO40" s="27"/>
      <c r="AP40" s="27"/>
      <c r="AQ40" s="27"/>
      <c r="AR40" s="27"/>
      <c r="AS40" s="27"/>
      <c r="AT40" s="61"/>
      <c r="AU40" s="27"/>
      <c r="AV40" s="60" t="str">
        <f t="shared" si="5"/>
        <v/>
      </c>
    </row>
    <row r="41" spans="1:48" ht="14.4" customHeight="1" x14ac:dyDescent="0.3">
      <c r="A41" s="110" t="str">
        <f t="shared" si="4"/>
        <v/>
      </c>
      <c r="B41" s="100"/>
      <c r="C41" s="98"/>
      <c r="D41" s="114" t="s">
        <v>205</v>
      </c>
      <c r="E41" s="108"/>
      <c r="F41" s="116" t="s">
        <v>610</v>
      </c>
      <c r="G41" s="139"/>
      <c r="H41" s="116" t="s">
        <v>455</v>
      </c>
      <c r="I41" s="139"/>
      <c r="J41" s="114" t="s">
        <v>528</v>
      </c>
      <c r="K41" s="29"/>
      <c r="L41" s="27"/>
      <c r="M41" s="75"/>
      <c r="N41" s="61" t="s">
        <v>632</v>
      </c>
      <c r="O41" s="27"/>
      <c r="P41" s="27" t="s">
        <v>632</v>
      </c>
      <c r="Q41" s="27"/>
      <c r="R41" s="27" t="s">
        <v>632</v>
      </c>
      <c r="S41" s="27"/>
      <c r="T41" s="27" t="s">
        <v>632</v>
      </c>
      <c r="U41" s="27"/>
      <c r="V41" s="61">
        <f t="shared" si="15"/>
        <v>1</v>
      </c>
      <c r="W41" s="27"/>
      <c r="X41" s="61">
        <f t="shared" si="16"/>
        <v>1</v>
      </c>
      <c r="Y41" s="27"/>
      <c r="Z41" s="61">
        <f t="shared" si="17"/>
        <v>1</v>
      </c>
      <c r="AA41" s="27"/>
      <c r="AB41" s="61">
        <f t="shared" si="18"/>
        <v>1</v>
      </c>
      <c r="AC41" s="27"/>
      <c r="AD41" s="61" t="str">
        <f t="shared" si="7"/>
        <v/>
      </c>
      <c r="AE41" s="27"/>
      <c r="AF41" s="27" t="str">
        <f t="shared" si="8"/>
        <v/>
      </c>
      <c r="AG41" s="27"/>
      <c r="AH41" s="27" t="str">
        <f t="shared" si="9"/>
        <v/>
      </c>
      <c r="AI41" s="27"/>
      <c r="AJ41" s="27" t="str">
        <f t="shared" si="10"/>
        <v/>
      </c>
      <c r="AK41" s="27"/>
      <c r="AL41" s="61"/>
      <c r="AM41" s="27"/>
      <c r="AN41" s="27"/>
      <c r="AO41" s="27"/>
      <c r="AP41" s="27"/>
      <c r="AQ41" s="27"/>
      <c r="AR41" s="27"/>
      <c r="AS41" s="27"/>
      <c r="AT41" s="61"/>
      <c r="AU41" s="27"/>
      <c r="AV41" s="60" t="str">
        <f t="shared" si="5"/>
        <v/>
      </c>
    </row>
    <row r="42" spans="1:48" ht="14.4" customHeight="1" x14ac:dyDescent="0.3">
      <c r="A42" s="110" t="str">
        <f t="shared" si="4"/>
        <v/>
      </c>
      <c r="B42" s="100"/>
      <c r="C42" s="98"/>
      <c r="D42" s="114" t="s">
        <v>298</v>
      </c>
      <c r="E42" s="108"/>
      <c r="F42" s="116" t="s">
        <v>667</v>
      </c>
      <c r="G42" s="139"/>
      <c r="H42" s="116" t="s">
        <v>461</v>
      </c>
      <c r="I42" s="139"/>
      <c r="J42" s="114" t="s">
        <v>555</v>
      </c>
      <c r="K42" s="29"/>
      <c r="L42" s="27"/>
      <c r="M42" s="75"/>
      <c r="N42" s="61" t="s">
        <v>632</v>
      </c>
      <c r="O42" s="27"/>
      <c r="P42" s="27" t="s">
        <v>632</v>
      </c>
      <c r="Q42" s="27"/>
      <c r="R42" s="27" t="s">
        <v>632</v>
      </c>
      <c r="S42" s="27"/>
      <c r="T42" s="27" t="s">
        <v>632</v>
      </c>
      <c r="U42" s="27"/>
      <c r="V42" s="61">
        <f t="shared" si="15"/>
        <v>1</v>
      </c>
      <c r="W42" s="27"/>
      <c r="X42" s="61">
        <f t="shared" si="16"/>
        <v>1</v>
      </c>
      <c r="Y42" s="27"/>
      <c r="Z42" s="61">
        <f t="shared" si="17"/>
        <v>1</v>
      </c>
      <c r="AA42" s="27"/>
      <c r="AB42" s="61">
        <f t="shared" si="18"/>
        <v>1</v>
      </c>
      <c r="AC42" s="27"/>
      <c r="AD42" s="61" t="str">
        <f t="shared" si="7"/>
        <v/>
      </c>
      <c r="AE42" s="27"/>
      <c r="AF42" s="27" t="str">
        <f t="shared" si="8"/>
        <v/>
      </c>
      <c r="AG42" s="27"/>
      <c r="AH42" s="27" t="str">
        <f t="shared" si="9"/>
        <v/>
      </c>
      <c r="AI42" s="27"/>
      <c r="AJ42" s="27" t="str">
        <f t="shared" si="10"/>
        <v/>
      </c>
      <c r="AK42" s="27"/>
      <c r="AL42" s="61"/>
      <c r="AM42" s="27"/>
      <c r="AN42" s="27"/>
      <c r="AO42" s="27"/>
      <c r="AP42" s="27"/>
      <c r="AQ42" s="27"/>
      <c r="AR42" s="27"/>
      <c r="AS42" s="27"/>
      <c r="AT42" s="61"/>
      <c r="AU42" s="27"/>
      <c r="AV42" s="60" t="str">
        <f t="shared" si="5"/>
        <v/>
      </c>
    </row>
    <row r="43" spans="1:48" ht="14.4" customHeight="1" x14ac:dyDescent="0.3">
      <c r="A43" s="110" t="str">
        <f t="shared" si="4"/>
        <v/>
      </c>
      <c r="B43" s="100"/>
      <c r="C43" s="98"/>
      <c r="D43" s="114" t="s">
        <v>346</v>
      </c>
      <c r="E43" s="108"/>
      <c r="F43" s="116" t="s">
        <v>411</v>
      </c>
      <c r="G43" s="139"/>
      <c r="H43" s="116" t="s">
        <v>467</v>
      </c>
      <c r="I43" s="139"/>
      <c r="J43" s="114" t="s">
        <v>563</v>
      </c>
      <c r="K43" s="29"/>
      <c r="L43" s="27"/>
      <c r="M43" s="75"/>
      <c r="N43" s="61" t="s">
        <v>632</v>
      </c>
      <c r="O43" s="27"/>
      <c r="P43" s="27" t="s">
        <v>632</v>
      </c>
      <c r="Q43" s="27"/>
      <c r="R43" s="27" t="s">
        <v>632</v>
      </c>
      <c r="S43" s="27"/>
      <c r="T43" s="27" t="s">
        <v>632</v>
      </c>
      <c r="U43" s="27"/>
      <c r="V43" s="61">
        <f t="shared" si="15"/>
        <v>1</v>
      </c>
      <c r="W43" s="27"/>
      <c r="X43" s="61">
        <f t="shared" si="16"/>
        <v>1</v>
      </c>
      <c r="Y43" s="27"/>
      <c r="Z43" s="61">
        <f t="shared" si="17"/>
        <v>1</v>
      </c>
      <c r="AA43" s="27"/>
      <c r="AB43" s="61">
        <f t="shared" si="18"/>
        <v>1</v>
      </c>
      <c r="AC43" s="27"/>
      <c r="AD43" s="61" t="str">
        <f t="shared" si="7"/>
        <v/>
      </c>
      <c r="AE43" s="27"/>
      <c r="AF43" s="27" t="str">
        <f t="shared" si="8"/>
        <v/>
      </c>
      <c r="AG43" s="27"/>
      <c r="AH43" s="27" t="str">
        <f t="shared" si="9"/>
        <v/>
      </c>
      <c r="AI43" s="27"/>
      <c r="AJ43" s="27" t="str">
        <f t="shared" si="10"/>
        <v/>
      </c>
      <c r="AK43" s="27"/>
      <c r="AL43" s="61"/>
      <c r="AM43" s="27"/>
      <c r="AN43" s="27"/>
      <c r="AO43" s="27"/>
      <c r="AP43" s="27"/>
      <c r="AQ43" s="27"/>
      <c r="AR43" s="27"/>
      <c r="AS43" s="27"/>
      <c r="AT43" s="61"/>
      <c r="AU43" s="27"/>
      <c r="AV43" s="60" t="str">
        <f t="shared" si="5"/>
        <v/>
      </c>
    </row>
    <row r="44" spans="1:48" ht="14.4" customHeight="1" x14ac:dyDescent="0.3">
      <c r="A44" s="110" t="str">
        <f t="shared" si="4"/>
        <v/>
      </c>
      <c r="B44" s="100"/>
      <c r="C44" s="98"/>
      <c r="D44" s="114" t="s">
        <v>348</v>
      </c>
      <c r="E44" s="108"/>
      <c r="F44" s="116" t="s">
        <v>668</v>
      </c>
      <c r="G44" s="139"/>
      <c r="H44" s="116" t="s">
        <v>478</v>
      </c>
      <c r="I44" s="139"/>
      <c r="J44" s="114" t="s">
        <v>566</v>
      </c>
      <c r="K44" s="29"/>
      <c r="L44" s="27"/>
      <c r="M44" s="75"/>
      <c r="N44" s="61" t="s">
        <v>632</v>
      </c>
      <c r="O44" s="27"/>
      <c r="P44" s="27" t="s">
        <v>632</v>
      </c>
      <c r="Q44" s="27"/>
      <c r="R44" s="27" t="s">
        <v>632</v>
      </c>
      <c r="S44" s="27"/>
      <c r="T44" s="27" t="s">
        <v>632</v>
      </c>
      <c r="U44" s="27"/>
      <c r="V44" s="61">
        <f t="shared" si="15"/>
        <v>1</v>
      </c>
      <c r="W44" s="27"/>
      <c r="X44" s="61">
        <f t="shared" si="16"/>
        <v>1</v>
      </c>
      <c r="Y44" s="27"/>
      <c r="Z44" s="61">
        <f t="shared" si="17"/>
        <v>1</v>
      </c>
      <c r="AA44" s="27"/>
      <c r="AB44" s="61">
        <f t="shared" si="18"/>
        <v>1</v>
      </c>
      <c r="AC44" s="27"/>
      <c r="AD44" s="61" t="str">
        <f t="shared" si="7"/>
        <v/>
      </c>
      <c r="AE44" s="27"/>
      <c r="AF44" s="27" t="str">
        <f t="shared" si="8"/>
        <v/>
      </c>
      <c r="AG44" s="27"/>
      <c r="AH44" s="27" t="str">
        <f t="shared" si="9"/>
        <v/>
      </c>
      <c r="AI44" s="27"/>
      <c r="AJ44" s="27" t="str">
        <f t="shared" si="10"/>
        <v/>
      </c>
      <c r="AK44" s="27"/>
      <c r="AL44" s="61"/>
      <c r="AM44" s="27"/>
      <c r="AN44" s="27"/>
      <c r="AO44" s="27"/>
      <c r="AP44" s="27"/>
      <c r="AQ44" s="27"/>
      <c r="AR44" s="27"/>
      <c r="AS44" s="27"/>
      <c r="AT44" s="61"/>
      <c r="AU44" s="27"/>
      <c r="AV44" s="60" t="str">
        <f t="shared" si="5"/>
        <v/>
      </c>
    </row>
    <row r="45" spans="1:48" ht="14.4" customHeight="1" x14ac:dyDescent="0.3">
      <c r="A45" s="110" t="str">
        <f t="shared" si="4"/>
        <v/>
      </c>
      <c r="B45" s="100"/>
      <c r="C45" s="98"/>
      <c r="D45" s="114" t="s">
        <v>353</v>
      </c>
      <c r="E45" s="108"/>
      <c r="F45" s="116" t="s">
        <v>412</v>
      </c>
      <c r="G45" s="139"/>
      <c r="H45" s="116" t="s">
        <v>481</v>
      </c>
      <c r="I45" s="139"/>
      <c r="J45" s="114" t="s">
        <v>685</v>
      </c>
      <c r="K45" s="29"/>
      <c r="L45" s="27"/>
      <c r="M45" s="75"/>
      <c r="N45" s="61" t="s">
        <v>632</v>
      </c>
      <c r="O45" s="27"/>
      <c r="P45" s="27" t="s">
        <v>632</v>
      </c>
      <c r="Q45" s="27"/>
      <c r="R45" s="27" t="s">
        <v>632</v>
      </c>
      <c r="S45" s="27"/>
      <c r="T45" s="27" t="s">
        <v>632</v>
      </c>
      <c r="U45" s="27"/>
      <c r="V45" s="61">
        <f t="shared" si="15"/>
        <v>1</v>
      </c>
      <c r="W45" s="27"/>
      <c r="X45" s="61">
        <f t="shared" si="16"/>
        <v>1</v>
      </c>
      <c r="Y45" s="27"/>
      <c r="Z45" s="61">
        <f t="shared" si="17"/>
        <v>1</v>
      </c>
      <c r="AA45" s="27"/>
      <c r="AB45" s="61">
        <f t="shared" si="18"/>
        <v>1</v>
      </c>
      <c r="AC45" s="27"/>
      <c r="AD45" s="61" t="str">
        <f t="shared" si="7"/>
        <v/>
      </c>
      <c r="AE45" s="27"/>
      <c r="AF45" s="27" t="str">
        <f t="shared" si="8"/>
        <v/>
      </c>
      <c r="AG45" s="27"/>
      <c r="AH45" s="27" t="str">
        <f t="shared" si="9"/>
        <v/>
      </c>
      <c r="AI45" s="27"/>
      <c r="AJ45" s="27" t="str">
        <f t="shared" si="10"/>
        <v/>
      </c>
      <c r="AK45" s="27"/>
      <c r="AL45" s="61"/>
      <c r="AM45" s="27"/>
      <c r="AN45" s="27"/>
      <c r="AO45" s="27"/>
      <c r="AP45" s="27"/>
      <c r="AQ45" s="27"/>
      <c r="AR45" s="27"/>
      <c r="AS45" s="27"/>
      <c r="AT45" s="61"/>
      <c r="AU45" s="27"/>
      <c r="AV45" s="60" t="str">
        <f t="shared" si="5"/>
        <v/>
      </c>
    </row>
    <row r="46" spans="1:48" ht="14.4" customHeight="1" x14ac:dyDescent="0.3">
      <c r="A46" s="110" t="str">
        <f t="shared" si="4"/>
        <v/>
      </c>
      <c r="B46" s="100"/>
      <c r="C46" s="98"/>
      <c r="D46" s="114" t="s">
        <v>362</v>
      </c>
      <c r="E46" s="108"/>
      <c r="F46" s="116" t="s">
        <v>418</v>
      </c>
      <c r="G46" s="139"/>
      <c r="H46" s="116" t="s">
        <v>482</v>
      </c>
      <c r="I46" s="139"/>
      <c r="J46" s="114" t="s">
        <v>580</v>
      </c>
      <c r="K46" s="29"/>
      <c r="L46" s="27"/>
      <c r="M46" s="75"/>
      <c r="N46" s="61" t="s">
        <v>632</v>
      </c>
      <c r="O46" s="27"/>
      <c r="P46" s="27" t="s">
        <v>632</v>
      </c>
      <c r="Q46" s="27"/>
      <c r="R46" s="27" t="s">
        <v>632</v>
      </c>
      <c r="S46" s="27"/>
      <c r="T46" s="27" t="s">
        <v>632</v>
      </c>
      <c r="U46" s="27"/>
      <c r="V46" s="61">
        <f t="shared" si="15"/>
        <v>1</v>
      </c>
      <c r="W46" s="27"/>
      <c r="X46" s="61">
        <f t="shared" si="16"/>
        <v>1</v>
      </c>
      <c r="Y46" s="27"/>
      <c r="Z46" s="61">
        <f t="shared" si="17"/>
        <v>1</v>
      </c>
      <c r="AA46" s="27"/>
      <c r="AB46" s="61">
        <f t="shared" si="18"/>
        <v>1</v>
      </c>
      <c r="AC46" s="27"/>
      <c r="AD46" s="61" t="str">
        <f t="shared" si="7"/>
        <v/>
      </c>
      <c r="AE46" s="27"/>
      <c r="AF46" s="27" t="str">
        <f t="shared" si="8"/>
        <v/>
      </c>
      <c r="AG46" s="27"/>
      <c r="AH46" s="27" t="str">
        <f t="shared" si="9"/>
        <v/>
      </c>
      <c r="AI46" s="27"/>
      <c r="AJ46" s="27" t="str">
        <f t="shared" si="10"/>
        <v/>
      </c>
      <c r="AK46" s="27"/>
      <c r="AL46" s="61"/>
      <c r="AM46" s="27"/>
      <c r="AN46" s="27"/>
      <c r="AO46" s="27"/>
      <c r="AP46" s="27"/>
      <c r="AQ46" s="27"/>
      <c r="AR46" s="27"/>
      <c r="AS46" s="27"/>
      <c r="AT46" s="61"/>
      <c r="AU46" s="27"/>
      <c r="AV46" s="60" t="str">
        <f t="shared" si="5"/>
        <v/>
      </c>
    </row>
    <row r="47" spans="1:48" ht="14.4" customHeight="1" x14ac:dyDescent="0.3">
      <c r="A47" s="110" t="str">
        <f t="shared" si="4"/>
        <v/>
      </c>
      <c r="B47" s="100"/>
      <c r="C47" s="98"/>
      <c r="D47" s="114" t="s">
        <v>377</v>
      </c>
      <c r="E47" s="108"/>
      <c r="F47" s="116" t="s">
        <v>421</v>
      </c>
      <c r="G47" s="139"/>
      <c r="H47" s="116" t="s">
        <v>483</v>
      </c>
      <c r="I47" s="139"/>
      <c r="J47" s="114" t="s">
        <v>601</v>
      </c>
      <c r="K47" s="29"/>
      <c r="L47" s="27"/>
      <c r="M47" s="75"/>
      <c r="N47" s="61" t="s">
        <v>632</v>
      </c>
      <c r="O47" s="27"/>
      <c r="P47" s="27" t="s">
        <v>632</v>
      </c>
      <c r="Q47" s="27"/>
      <c r="R47" s="27" t="s">
        <v>632</v>
      </c>
      <c r="S47" s="27"/>
      <c r="T47" s="27" t="s">
        <v>632</v>
      </c>
      <c r="U47" s="27"/>
      <c r="V47" s="61">
        <f t="shared" si="15"/>
        <v>1</v>
      </c>
      <c r="W47" s="27"/>
      <c r="X47" s="61">
        <f t="shared" si="16"/>
        <v>1</v>
      </c>
      <c r="Y47" s="27"/>
      <c r="Z47" s="61">
        <f t="shared" si="17"/>
        <v>1</v>
      </c>
      <c r="AA47" s="27"/>
      <c r="AB47" s="61">
        <f t="shared" si="18"/>
        <v>1</v>
      </c>
      <c r="AC47" s="27"/>
      <c r="AD47" s="61" t="str">
        <f t="shared" si="7"/>
        <v/>
      </c>
      <c r="AE47" s="27"/>
      <c r="AF47" s="27" t="str">
        <f t="shared" si="8"/>
        <v/>
      </c>
      <c r="AG47" s="27"/>
      <c r="AH47" s="27" t="str">
        <f t="shared" si="9"/>
        <v/>
      </c>
      <c r="AI47" s="27"/>
      <c r="AJ47" s="27" t="str">
        <f t="shared" si="10"/>
        <v/>
      </c>
      <c r="AK47" s="27"/>
      <c r="AL47" s="61"/>
      <c r="AM47" s="27"/>
      <c r="AN47" s="27"/>
      <c r="AO47" s="27"/>
      <c r="AP47" s="27"/>
      <c r="AQ47" s="27"/>
      <c r="AR47" s="27"/>
      <c r="AS47" s="27"/>
      <c r="AT47" s="61"/>
      <c r="AU47" s="27"/>
      <c r="AV47" s="60" t="str">
        <f t="shared" si="5"/>
        <v/>
      </c>
    </row>
    <row r="48" spans="1:48" ht="14.4" customHeight="1" x14ac:dyDescent="0.3">
      <c r="A48" s="110" t="str">
        <f t="shared" si="4"/>
        <v/>
      </c>
      <c r="B48" s="100"/>
      <c r="C48" s="98"/>
      <c r="D48" s="114" t="s">
        <v>381</v>
      </c>
      <c r="E48" s="108"/>
      <c r="F48" s="116" t="s">
        <v>423</v>
      </c>
      <c r="G48" s="139"/>
      <c r="H48" s="116" t="s">
        <v>504</v>
      </c>
      <c r="I48" s="139"/>
      <c r="J48" s="114" t="s">
        <v>607</v>
      </c>
      <c r="K48" s="29"/>
      <c r="L48" s="27"/>
      <c r="M48" s="75"/>
      <c r="N48" s="61" t="s">
        <v>632</v>
      </c>
      <c r="O48" s="27"/>
      <c r="P48" s="27" t="s">
        <v>632</v>
      </c>
      <c r="Q48" s="27"/>
      <c r="R48" s="27" t="s">
        <v>632</v>
      </c>
      <c r="S48" s="27"/>
      <c r="T48" s="27" t="s">
        <v>632</v>
      </c>
      <c r="U48" s="27"/>
      <c r="V48" s="61">
        <f t="shared" si="15"/>
        <v>1</v>
      </c>
      <c r="W48" s="27"/>
      <c r="X48" s="61">
        <f t="shared" si="16"/>
        <v>1</v>
      </c>
      <c r="Y48" s="27"/>
      <c r="Z48" s="61">
        <f t="shared" si="17"/>
        <v>1</v>
      </c>
      <c r="AA48" s="27"/>
      <c r="AB48" s="61">
        <f t="shared" si="18"/>
        <v>1</v>
      </c>
      <c r="AC48" s="27"/>
      <c r="AD48" s="61" t="str">
        <f t="shared" si="7"/>
        <v/>
      </c>
      <c r="AE48" s="27"/>
      <c r="AF48" s="27" t="str">
        <f t="shared" si="8"/>
        <v/>
      </c>
      <c r="AG48" s="27"/>
      <c r="AH48" s="27" t="str">
        <f t="shared" si="9"/>
        <v/>
      </c>
      <c r="AI48" s="27"/>
      <c r="AJ48" s="27" t="str">
        <f t="shared" si="10"/>
        <v/>
      </c>
      <c r="AK48" s="27"/>
      <c r="AL48" s="61"/>
      <c r="AM48" s="27"/>
      <c r="AN48" s="27"/>
      <c r="AO48" s="27"/>
      <c r="AP48" s="27"/>
      <c r="AQ48" s="27"/>
      <c r="AR48" s="27"/>
      <c r="AS48" s="27"/>
      <c r="AT48" s="61"/>
      <c r="AU48" s="27"/>
      <c r="AV48" s="60" t="str">
        <f t="shared" si="5"/>
        <v/>
      </c>
    </row>
    <row r="49" spans="1:48" ht="14.4" customHeight="1" x14ac:dyDescent="0.3">
      <c r="A49" s="110" t="str">
        <f t="shared" si="4"/>
        <v/>
      </c>
      <c r="B49" s="100"/>
      <c r="C49" s="98"/>
      <c r="D49" s="114" t="s">
        <v>396</v>
      </c>
      <c r="E49" s="108"/>
      <c r="F49" s="116" t="s">
        <v>426</v>
      </c>
      <c r="G49" s="139"/>
      <c r="H49" s="116" t="s">
        <v>678</v>
      </c>
      <c r="I49" s="117"/>
      <c r="J49" s="114"/>
      <c r="K49" s="29"/>
      <c r="L49" s="27"/>
      <c r="M49" s="75"/>
      <c r="N49" s="61" t="s">
        <v>632</v>
      </c>
      <c r="O49" s="27"/>
      <c r="P49" s="27" t="s">
        <v>632</v>
      </c>
      <c r="Q49" s="27"/>
      <c r="R49" s="27" t="s">
        <v>632</v>
      </c>
      <c r="S49" s="27"/>
      <c r="T49" s="27"/>
      <c r="U49" s="27"/>
      <c r="V49" s="61">
        <f t="shared" si="15"/>
        <v>1</v>
      </c>
      <c r="W49" s="27"/>
      <c r="X49" s="61">
        <f t="shared" si="16"/>
        <v>1</v>
      </c>
      <c r="Y49" s="27"/>
      <c r="Z49" s="61">
        <f t="shared" si="17"/>
        <v>1</v>
      </c>
      <c r="AA49" s="27"/>
      <c r="AB49" s="61"/>
      <c r="AC49" s="27"/>
      <c r="AD49" s="61" t="str">
        <f t="shared" si="7"/>
        <v/>
      </c>
      <c r="AE49" s="27"/>
      <c r="AF49" s="27" t="str">
        <f t="shared" si="8"/>
        <v/>
      </c>
      <c r="AG49" s="27"/>
      <c r="AH49" s="27" t="str">
        <f t="shared" si="9"/>
        <v/>
      </c>
      <c r="AI49" s="27"/>
      <c r="AJ49" s="27"/>
      <c r="AK49" s="27"/>
      <c r="AL49" s="61"/>
      <c r="AM49" s="27"/>
      <c r="AN49" s="27"/>
      <c r="AO49" s="27"/>
      <c r="AP49" s="27"/>
      <c r="AQ49" s="27"/>
      <c r="AR49" s="27"/>
      <c r="AS49" s="27"/>
      <c r="AT49" s="61"/>
      <c r="AU49" s="27"/>
      <c r="AV49" s="60" t="str">
        <f t="shared" si="5"/>
        <v/>
      </c>
    </row>
    <row r="50" spans="1:48" ht="14.4" customHeight="1" x14ac:dyDescent="0.3">
      <c r="A50" s="110" t="str">
        <f t="shared" si="4"/>
        <v/>
      </c>
      <c r="B50" s="100"/>
      <c r="C50" s="98"/>
      <c r="D50" s="114" t="s">
        <v>399</v>
      </c>
      <c r="E50" s="108"/>
      <c r="F50" s="116" t="s">
        <v>669</v>
      </c>
      <c r="G50" s="139"/>
      <c r="H50" s="116" t="s">
        <v>520</v>
      </c>
      <c r="I50" s="117"/>
      <c r="J50" s="114"/>
      <c r="K50" s="29"/>
      <c r="L50" s="27"/>
      <c r="M50" s="75"/>
      <c r="N50" s="61" t="s">
        <v>632</v>
      </c>
      <c r="O50" s="27"/>
      <c r="P50" s="27" t="s">
        <v>632</v>
      </c>
      <c r="Q50" s="27"/>
      <c r="R50" s="27" t="s">
        <v>632</v>
      </c>
      <c r="S50" s="27"/>
      <c r="T50" s="27"/>
      <c r="U50" s="27"/>
      <c r="V50" s="61">
        <f t="shared" si="15"/>
        <v>1</v>
      </c>
      <c r="W50" s="27"/>
      <c r="X50" s="61">
        <f t="shared" si="16"/>
        <v>1</v>
      </c>
      <c r="Y50" s="27"/>
      <c r="Z50" s="61">
        <f t="shared" si="17"/>
        <v>1</v>
      </c>
      <c r="AA50" s="27"/>
      <c r="AB50" s="61"/>
      <c r="AC50" s="27"/>
      <c r="AD50" s="61" t="str">
        <f t="shared" si="7"/>
        <v/>
      </c>
      <c r="AE50" s="27"/>
      <c r="AF50" s="27" t="str">
        <f t="shared" si="8"/>
        <v/>
      </c>
      <c r="AG50" s="27"/>
      <c r="AH50" s="27" t="str">
        <f t="shared" si="9"/>
        <v/>
      </c>
      <c r="AI50" s="27"/>
      <c r="AJ50" s="27"/>
      <c r="AK50" s="27"/>
      <c r="AL50" s="61"/>
      <c r="AM50" s="27"/>
      <c r="AN50" s="27"/>
      <c r="AO50" s="27"/>
      <c r="AP50" s="27"/>
      <c r="AQ50" s="27"/>
      <c r="AR50" s="27"/>
      <c r="AS50" s="27"/>
      <c r="AT50" s="61"/>
      <c r="AU50" s="27"/>
      <c r="AV50" s="60" t="str">
        <f t="shared" si="5"/>
        <v/>
      </c>
    </row>
    <row r="51" spans="1:48" ht="14.4" customHeight="1" x14ac:dyDescent="0.3">
      <c r="A51" s="110" t="str">
        <f t="shared" si="4"/>
        <v/>
      </c>
      <c r="B51" s="100"/>
      <c r="C51" s="113"/>
      <c r="D51" s="114"/>
      <c r="E51" s="115"/>
      <c r="F51" s="116"/>
      <c r="G51" s="117"/>
      <c r="H51" s="116"/>
      <c r="I51" s="117"/>
      <c r="J51" s="114"/>
      <c r="K51" s="29"/>
      <c r="L51" s="27"/>
      <c r="M51" s="75"/>
      <c r="N51" s="61"/>
      <c r="O51" s="27"/>
      <c r="P51" s="27"/>
      <c r="Q51" s="27"/>
      <c r="R51" s="27"/>
      <c r="S51" s="27"/>
      <c r="T51" s="27"/>
      <c r="U51" s="27"/>
      <c r="V51" s="61"/>
      <c r="W51" s="27"/>
      <c r="X51" s="61"/>
      <c r="Y51" s="27"/>
      <c r="Z51" s="61"/>
      <c r="AA51" s="27"/>
      <c r="AB51" s="61"/>
      <c r="AC51" s="27"/>
      <c r="AD51" s="61"/>
      <c r="AE51" s="27"/>
      <c r="AF51" s="27"/>
      <c r="AG51" s="27"/>
      <c r="AH51" s="27"/>
      <c r="AI51" s="27"/>
      <c r="AJ51" s="27"/>
      <c r="AK51" s="27"/>
      <c r="AL51" s="61"/>
      <c r="AM51" s="27"/>
      <c r="AN51" s="27"/>
      <c r="AO51" s="27"/>
      <c r="AP51" s="27"/>
      <c r="AQ51" s="27"/>
      <c r="AR51" s="27"/>
      <c r="AS51" s="27"/>
      <c r="AT51" s="61"/>
      <c r="AU51" s="27"/>
      <c r="AV51" s="60" t="str">
        <f t="shared" si="5"/>
        <v/>
      </c>
    </row>
    <row r="52" spans="1:48" ht="14.4" customHeight="1" x14ac:dyDescent="0.3">
      <c r="A52" s="110" t="str">
        <f t="shared" si="4"/>
        <v/>
      </c>
      <c r="B52" s="100" t="s">
        <v>663</v>
      </c>
      <c r="C52" s="113"/>
      <c r="D52" s="114"/>
      <c r="E52" s="115"/>
      <c r="F52" s="116"/>
      <c r="G52" s="117"/>
      <c r="H52" s="116"/>
      <c r="I52" s="117"/>
      <c r="J52" s="114"/>
      <c r="K52" s="29"/>
      <c r="L52" s="27"/>
      <c r="M52" s="75"/>
      <c r="N52" s="61"/>
      <c r="O52" s="27"/>
      <c r="P52" s="27"/>
      <c r="Q52" s="27"/>
      <c r="R52" s="27"/>
      <c r="S52" s="27"/>
      <c r="T52" s="27"/>
      <c r="U52" s="27"/>
      <c r="V52" s="61"/>
      <c r="W52" s="27"/>
      <c r="X52" s="61"/>
      <c r="Y52" s="27"/>
      <c r="Z52" s="61"/>
      <c r="AA52" s="27"/>
      <c r="AB52" s="61"/>
      <c r="AC52" s="27"/>
      <c r="AD52" s="61"/>
      <c r="AE52" s="27"/>
      <c r="AF52" s="27"/>
      <c r="AG52" s="27"/>
      <c r="AH52" s="27"/>
      <c r="AI52" s="27"/>
      <c r="AJ52" s="27"/>
      <c r="AK52" s="27"/>
      <c r="AL52" s="61"/>
      <c r="AM52" s="27"/>
      <c r="AN52" s="27"/>
      <c r="AO52" s="27"/>
      <c r="AP52" s="27"/>
      <c r="AQ52" s="27"/>
      <c r="AR52" s="27"/>
      <c r="AS52" s="27"/>
      <c r="AT52" s="61"/>
      <c r="AU52" s="27"/>
      <c r="AV52" s="60" t="str">
        <f t="shared" si="5"/>
        <v/>
      </c>
    </row>
    <row r="53" spans="1:48" ht="6" customHeight="1" x14ac:dyDescent="0.3">
      <c r="A53" s="110" t="str">
        <f t="shared" si="4"/>
        <v/>
      </c>
      <c r="B53" s="100"/>
      <c r="C53" s="113"/>
      <c r="D53" s="114"/>
      <c r="E53" s="115"/>
      <c r="F53" s="116"/>
      <c r="G53" s="117"/>
      <c r="H53" s="116"/>
      <c r="I53" s="117"/>
      <c r="J53" s="114"/>
      <c r="K53" s="29"/>
      <c r="L53" s="27"/>
      <c r="M53" s="75"/>
      <c r="N53" s="61"/>
      <c r="O53" s="27"/>
      <c r="P53" s="27"/>
      <c r="Q53" s="27"/>
      <c r="R53" s="27"/>
      <c r="S53" s="27"/>
      <c r="T53" s="27"/>
      <c r="U53" s="27"/>
      <c r="V53" s="61"/>
      <c r="W53" s="27"/>
      <c r="X53" s="61"/>
      <c r="Y53" s="27"/>
      <c r="Z53" s="61"/>
      <c r="AA53" s="27"/>
      <c r="AB53" s="61"/>
      <c r="AC53" s="27"/>
      <c r="AD53" s="61"/>
      <c r="AE53" s="27"/>
      <c r="AF53" s="27"/>
      <c r="AG53" s="27"/>
      <c r="AH53" s="27"/>
      <c r="AI53" s="27"/>
      <c r="AJ53" s="27"/>
      <c r="AK53" s="27"/>
      <c r="AL53" s="61"/>
      <c r="AM53" s="27"/>
      <c r="AN53" s="27"/>
      <c r="AO53" s="27"/>
      <c r="AP53" s="27"/>
      <c r="AQ53" s="27"/>
      <c r="AR53" s="27"/>
      <c r="AS53" s="27"/>
      <c r="AT53" s="61"/>
      <c r="AU53" s="27"/>
      <c r="AV53" s="60" t="str">
        <f t="shared" si="5"/>
        <v/>
      </c>
    </row>
    <row r="54" spans="1:48" ht="14.4" customHeight="1" x14ac:dyDescent="0.3">
      <c r="A54" s="110" t="str">
        <f t="shared" si="4"/>
        <v/>
      </c>
      <c r="B54" s="100"/>
      <c r="C54" s="98"/>
      <c r="D54" s="114" t="s">
        <v>69</v>
      </c>
      <c r="E54" s="108"/>
      <c r="F54" s="116" t="s">
        <v>393</v>
      </c>
      <c r="G54" s="139"/>
      <c r="H54" s="116" t="s">
        <v>679</v>
      </c>
      <c r="I54" s="139"/>
      <c r="J54" s="114" t="s">
        <v>550</v>
      </c>
      <c r="K54" s="29"/>
      <c r="L54" s="27"/>
      <c r="M54" s="75"/>
      <c r="N54" s="61" t="s">
        <v>632</v>
      </c>
      <c r="O54" s="27"/>
      <c r="P54" s="27" t="s">
        <v>632</v>
      </c>
      <c r="Q54" s="27"/>
      <c r="R54" s="27" t="s">
        <v>632</v>
      </c>
      <c r="S54" s="27"/>
      <c r="T54" s="27" t="s">
        <v>632</v>
      </c>
      <c r="U54" s="27"/>
      <c r="V54" s="61">
        <f t="shared" ref="V54:V68" si="19">IF(Sjabloon_werksoort&lt;&gt;"Atelier", -1, IF($M$4&lt;&gt;0, 0, 1))</f>
        <v>1</v>
      </c>
      <c r="W54" s="27"/>
      <c r="X54" s="61">
        <f t="shared" ref="X54:X68" si="20">IF(Sjabloon_werksoort&lt;&gt;"Atelier", -1, IF($M$4&lt;&gt;0, 0, 1))</f>
        <v>1</v>
      </c>
      <c r="Y54" s="27"/>
      <c r="Z54" s="61">
        <f t="shared" ref="Z54:Z68" si="21">IF(Sjabloon_werksoort&lt;&gt;"Atelier", -1, IF($M$4&lt;&gt;0, 0, 1))</f>
        <v>1</v>
      </c>
      <c r="AA54" s="27"/>
      <c r="AB54" s="61">
        <f t="shared" ref="AB54:AB68" si="22">IF(Sjabloon_werksoort&lt;&gt;"Atelier", -1, IF($M$4&lt;&gt;0, 0, 1))</f>
        <v>1</v>
      </c>
      <c r="AC54" s="27"/>
      <c r="AD54" s="61" t="str">
        <f t="shared" si="7"/>
        <v/>
      </c>
      <c r="AE54" s="27"/>
      <c r="AF54" s="27" t="str">
        <f t="shared" si="8"/>
        <v/>
      </c>
      <c r="AG54" s="27"/>
      <c r="AH54" s="27" t="str">
        <f t="shared" si="9"/>
        <v/>
      </c>
      <c r="AI54" s="27"/>
      <c r="AJ54" s="27" t="str">
        <f t="shared" si="10"/>
        <v/>
      </c>
      <c r="AK54" s="27"/>
      <c r="AL54" s="61"/>
      <c r="AM54" s="27"/>
      <c r="AN54" s="27"/>
      <c r="AO54" s="27"/>
      <c r="AP54" s="27"/>
      <c r="AQ54" s="27"/>
      <c r="AR54" s="27"/>
      <c r="AS54" s="27"/>
      <c r="AT54" s="61"/>
      <c r="AU54" s="27"/>
      <c r="AV54" s="60" t="str">
        <f t="shared" si="5"/>
        <v/>
      </c>
    </row>
    <row r="55" spans="1:48" ht="14.4" customHeight="1" x14ac:dyDescent="0.3">
      <c r="A55" s="110" t="str">
        <f t="shared" si="4"/>
        <v/>
      </c>
      <c r="B55" s="100"/>
      <c r="C55" s="98"/>
      <c r="D55" s="114" t="s">
        <v>78</v>
      </c>
      <c r="E55" s="108"/>
      <c r="F55" s="116" t="s">
        <v>397</v>
      </c>
      <c r="G55" s="139"/>
      <c r="H55" s="116" t="s">
        <v>476</v>
      </c>
      <c r="I55" s="139"/>
      <c r="J55" s="114" t="s">
        <v>551</v>
      </c>
      <c r="K55" s="29"/>
      <c r="L55" s="27"/>
      <c r="M55" s="75"/>
      <c r="N55" s="61" t="s">
        <v>632</v>
      </c>
      <c r="O55" s="27"/>
      <c r="P55" s="27" t="s">
        <v>632</v>
      </c>
      <c r="Q55" s="27"/>
      <c r="R55" s="27" t="s">
        <v>632</v>
      </c>
      <c r="S55" s="27"/>
      <c r="T55" s="27" t="s">
        <v>632</v>
      </c>
      <c r="U55" s="27"/>
      <c r="V55" s="61">
        <f t="shared" si="19"/>
        <v>1</v>
      </c>
      <c r="W55" s="27"/>
      <c r="X55" s="61">
        <f t="shared" si="20"/>
        <v>1</v>
      </c>
      <c r="Y55" s="27"/>
      <c r="Z55" s="61">
        <f t="shared" si="21"/>
        <v>1</v>
      </c>
      <c r="AA55" s="27"/>
      <c r="AB55" s="61">
        <f t="shared" si="22"/>
        <v>1</v>
      </c>
      <c r="AC55" s="27"/>
      <c r="AD55" s="61" t="str">
        <f t="shared" si="7"/>
        <v/>
      </c>
      <c r="AE55" s="27"/>
      <c r="AF55" s="27" t="str">
        <f t="shared" si="8"/>
        <v/>
      </c>
      <c r="AG55" s="27"/>
      <c r="AH55" s="27" t="str">
        <f t="shared" si="9"/>
        <v/>
      </c>
      <c r="AI55" s="27"/>
      <c r="AJ55" s="27" t="str">
        <f t="shared" si="10"/>
        <v/>
      </c>
      <c r="AK55" s="27"/>
      <c r="AL55" s="61"/>
      <c r="AM55" s="27"/>
      <c r="AN55" s="27"/>
      <c r="AO55" s="27"/>
      <c r="AP55" s="27"/>
      <c r="AQ55" s="27"/>
      <c r="AR55" s="27"/>
      <c r="AS55" s="27"/>
      <c r="AT55" s="61"/>
      <c r="AU55" s="27"/>
      <c r="AV55" s="60" t="str">
        <f t="shared" si="5"/>
        <v/>
      </c>
    </row>
    <row r="56" spans="1:48" ht="14.4" customHeight="1" x14ac:dyDescent="0.3">
      <c r="A56" s="110" t="str">
        <f t="shared" si="4"/>
        <v/>
      </c>
      <c r="B56" s="100"/>
      <c r="C56" s="98"/>
      <c r="D56" s="114" t="s">
        <v>213</v>
      </c>
      <c r="E56" s="108"/>
      <c r="F56" s="116" t="s">
        <v>398</v>
      </c>
      <c r="G56" s="139"/>
      <c r="H56" s="116" t="s">
        <v>477</v>
      </c>
      <c r="I56" s="139"/>
      <c r="J56" s="114" t="s">
        <v>552</v>
      </c>
      <c r="K56" s="29"/>
      <c r="L56" s="27"/>
      <c r="M56" s="75"/>
      <c r="N56" s="61" t="s">
        <v>632</v>
      </c>
      <c r="O56" s="27"/>
      <c r="P56" s="27" t="s">
        <v>632</v>
      </c>
      <c r="Q56" s="27"/>
      <c r="R56" s="27" t="s">
        <v>632</v>
      </c>
      <c r="S56" s="27"/>
      <c r="T56" s="27" t="s">
        <v>632</v>
      </c>
      <c r="U56" s="27"/>
      <c r="V56" s="61">
        <f t="shared" si="19"/>
        <v>1</v>
      </c>
      <c r="W56" s="27"/>
      <c r="X56" s="61">
        <f t="shared" si="20"/>
        <v>1</v>
      </c>
      <c r="Y56" s="27"/>
      <c r="Z56" s="61">
        <f t="shared" si="21"/>
        <v>1</v>
      </c>
      <c r="AA56" s="27"/>
      <c r="AB56" s="61">
        <f t="shared" si="22"/>
        <v>1</v>
      </c>
      <c r="AC56" s="27"/>
      <c r="AD56" s="61" t="str">
        <f t="shared" si="7"/>
        <v/>
      </c>
      <c r="AE56" s="27"/>
      <c r="AF56" s="27" t="str">
        <f t="shared" si="8"/>
        <v/>
      </c>
      <c r="AG56" s="27"/>
      <c r="AH56" s="27" t="str">
        <f t="shared" si="9"/>
        <v/>
      </c>
      <c r="AI56" s="27"/>
      <c r="AJ56" s="27" t="str">
        <f t="shared" si="10"/>
        <v/>
      </c>
      <c r="AK56" s="27"/>
      <c r="AL56" s="61"/>
      <c r="AM56" s="27"/>
      <c r="AN56" s="27"/>
      <c r="AO56" s="27"/>
      <c r="AP56" s="27"/>
      <c r="AQ56" s="27"/>
      <c r="AR56" s="27"/>
      <c r="AS56" s="27"/>
      <c r="AT56" s="61"/>
      <c r="AU56" s="27"/>
      <c r="AV56" s="60" t="str">
        <f t="shared" si="5"/>
        <v/>
      </c>
    </row>
    <row r="57" spans="1:48" ht="14.4" customHeight="1" x14ac:dyDescent="0.3">
      <c r="A57" s="110" t="str">
        <f t="shared" si="4"/>
        <v/>
      </c>
      <c r="B57" s="100"/>
      <c r="C57" s="98"/>
      <c r="D57" s="114" t="s">
        <v>340</v>
      </c>
      <c r="E57" s="108"/>
      <c r="F57" s="116" t="s">
        <v>406</v>
      </c>
      <c r="G57" s="139"/>
      <c r="H57" s="116" t="s">
        <v>680</v>
      </c>
      <c r="I57" s="139"/>
      <c r="J57" s="114" t="s">
        <v>559</v>
      </c>
      <c r="K57" s="29"/>
      <c r="L57" s="27"/>
      <c r="M57" s="75"/>
      <c r="N57" s="61" t="s">
        <v>632</v>
      </c>
      <c r="O57" s="27"/>
      <c r="P57" s="27" t="s">
        <v>632</v>
      </c>
      <c r="Q57" s="27"/>
      <c r="R57" s="27" t="s">
        <v>632</v>
      </c>
      <c r="S57" s="27"/>
      <c r="T57" s="27" t="s">
        <v>632</v>
      </c>
      <c r="U57" s="27"/>
      <c r="V57" s="61">
        <f t="shared" si="19"/>
        <v>1</v>
      </c>
      <c r="W57" s="27"/>
      <c r="X57" s="61">
        <f t="shared" si="20"/>
        <v>1</v>
      </c>
      <c r="Y57" s="27"/>
      <c r="Z57" s="61">
        <f t="shared" si="21"/>
        <v>1</v>
      </c>
      <c r="AA57" s="27"/>
      <c r="AB57" s="61">
        <f t="shared" si="22"/>
        <v>1</v>
      </c>
      <c r="AC57" s="27"/>
      <c r="AD57" s="61" t="str">
        <f t="shared" si="7"/>
        <v/>
      </c>
      <c r="AE57" s="27"/>
      <c r="AF57" s="27" t="str">
        <f t="shared" si="8"/>
        <v/>
      </c>
      <c r="AG57" s="27"/>
      <c r="AH57" s="27" t="str">
        <f t="shared" si="9"/>
        <v/>
      </c>
      <c r="AI57" s="27"/>
      <c r="AJ57" s="27" t="str">
        <f t="shared" si="10"/>
        <v/>
      </c>
      <c r="AK57" s="27"/>
      <c r="AL57" s="61"/>
      <c r="AM57" s="27"/>
      <c r="AN57" s="27"/>
      <c r="AO57" s="27"/>
      <c r="AP57" s="27"/>
      <c r="AQ57" s="27"/>
      <c r="AR57" s="27"/>
      <c r="AS57" s="27"/>
      <c r="AT57" s="61"/>
      <c r="AU57" s="27"/>
      <c r="AV57" s="60" t="str">
        <f t="shared" si="5"/>
        <v/>
      </c>
    </row>
    <row r="58" spans="1:48" ht="14.4" customHeight="1" x14ac:dyDescent="0.3">
      <c r="A58" s="110" t="str">
        <f t="shared" si="4"/>
        <v/>
      </c>
      <c r="B58" s="100"/>
      <c r="C58" s="98"/>
      <c r="D58" s="114" t="s">
        <v>344</v>
      </c>
      <c r="E58" s="108"/>
      <c r="F58" s="116" t="s">
        <v>409</v>
      </c>
      <c r="G58" s="139"/>
      <c r="H58" s="116" t="s">
        <v>485</v>
      </c>
      <c r="I58" s="139"/>
      <c r="J58" s="114" t="s">
        <v>560</v>
      </c>
      <c r="K58" s="29"/>
      <c r="L58" s="27"/>
      <c r="M58" s="75"/>
      <c r="N58" s="61" t="s">
        <v>632</v>
      </c>
      <c r="O58" s="27"/>
      <c r="P58" s="27" t="s">
        <v>632</v>
      </c>
      <c r="Q58" s="27"/>
      <c r="R58" s="27" t="s">
        <v>632</v>
      </c>
      <c r="S58" s="27"/>
      <c r="T58" s="27" t="s">
        <v>632</v>
      </c>
      <c r="U58" s="27"/>
      <c r="V58" s="61">
        <f t="shared" si="19"/>
        <v>1</v>
      </c>
      <c r="W58" s="27"/>
      <c r="X58" s="61">
        <f t="shared" si="20"/>
        <v>1</v>
      </c>
      <c r="Y58" s="27"/>
      <c r="Z58" s="61">
        <f t="shared" si="21"/>
        <v>1</v>
      </c>
      <c r="AA58" s="27"/>
      <c r="AB58" s="61">
        <f t="shared" si="22"/>
        <v>1</v>
      </c>
      <c r="AC58" s="27"/>
      <c r="AD58" s="61" t="str">
        <f t="shared" si="7"/>
        <v/>
      </c>
      <c r="AE58" s="27"/>
      <c r="AF58" s="27" t="str">
        <f t="shared" si="8"/>
        <v/>
      </c>
      <c r="AG58" s="27"/>
      <c r="AH58" s="27" t="str">
        <f t="shared" si="9"/>
        <v/>
      </c>
      <c r="AI58" s="27"/>
      <c r="AJ58" s="27" t="str">
        <f t="shared" si="10"/>
        <v/>
      </c>
      <c r="AK58" s="27"/>
      <c r="AL58" s="61"/>
      <c r="AM58" s="27"/>
      <c r="AN58" s="27"/>
      <c r="AO58" s="27"/>
      <c r="AP58" s="27"/>
      <c r="AQ58" s="27"/>
      <c r="AR58" s="27"/>
      <c r="AS58" s="27"/>
      <c r="AT58" s="61"/>
      <c r="AU58" s="27"/>
      <c r="AV58" s="60" t="str">
        <f t="shared" si="5"/>
        <v/>
      </c>
    </row>
    <row r="59" spans="1:48" ht="14.4" customHeight="1" x14ac:dyDescent="0.3">
      <c r="A59" s="110" t="str">
        <f t="shared" si="4"/>
        <v/>
      </c>
      <c r="B59" s="100"/>
      <c r="C59" s="98"/>
      <c r="D59" s="114" t="s">
        <v>357</v>
      </c>
      <c r="E59" s="108"/>
      <c r="F59" s="116" t="s">
        <v>422</v>
      </c>
      <c r="G59" s="139"/>
      <c r="H59" s="116" t="s">
        <v>490</v>
      </c>
      <c r="I59" s="139"/>
      <c r="J59" s="114" t="s">
        <v>576</v>
      </c>
      <c r="K59" s="29"/>
      <c r="L59" s="27"/>
      <c r="M59" s="75"/>
      <c r="N59" s="61" t="s">
        <v>632</v>
      </c>
      <c r="O59" s="27"/>
      <c r="P59" s="27" t="s">
        <v>632</v>
      </c>
      <c r="Q59" s="27"/>
      <c r="R59" s="27" t="s">
        <v>632</v>
      </c>
      <c r="S59" s="27"/>
      <c r="T59" s="27" t="s">
        <v>632</v>
      </c>
      <c r="U59" s="27"/>
      <c r="V59" s="61">
        <f t="shared" si="19"/>
        <v>1</v>
      </c>
      <c r="W59" s="27"/>
      <c r="X59" s="61">
        <f t="shared" si="20"/>
        <v>1</v>
      </c>
      <c r="Y59" s="27"/>
      <c r="Z59" s="61">
        <f t="shared" si="21"/>
        <v>1</v>
      </c>
      <c r="AA59" s="27"/>
      <c r="AB59" s="61">
        <f t="shared" si="22"/>
        <v>1</v>
      </c>
      <c r="AC59" s="27"/>
      <c r="AD59" s="61" t="str">
        <f t="shared" si="7"/>
        <v/>
      </c>
      <c r="AE59" s="27"/>
      <c r="AF59" s="27" t="str">
        <f t="shared" si="8"/>
        <v/>
      </c>
      <c r="AG59" s="27"/>
      <c r="AH59" s="27" t="str">
        <f t="shared" si="9"/>
        <v/>
      </c>
      <c r="AI59" s="27"/>
      <c r="AJ59" s="27" t="str">
        <f t="shared" si="10"/>
        <v/>
      </c>
      <c r="AK59" s="27"/>
      <c r="AL59" s="61"/>
      <c r="AM59" s="27"/>
      <c r="AN59" s="27"/>
      <c r="AO59" s="27"/>
      <c r="AP59" s="27"/>
      <c r="AQ59" s="27"/>
      <c r="AR59" s="27"/>
      <c r="AS59" s="27"/>
      <c r="AT59" s="61"/>
      <c r="AU59" s="27"/>
      <c r="AV59" s="60" t="str">
        <f t="shared" si="5"/>
        <v/>
      </c>
    </row>
    <row r="60" spans="1:48" ht="14.4" customHeight="1" x14ac:dyDescent="0.3">
      <c r="A60" s="110" t="str">
        <f t="shared" si="4"/>
        <v/>
      </c>
      <c r="B60" s="100"/>
      <c r="C60" s="98"/>
      <c r="D60" s="114" t="s">
        <v>365</v>
      </c>
      <c r="E60" s="108"/>
      <c r="F60" s="116" t="s">
        <v>670</v>
      </c>
      <c r="G60" s="139"/>
      <c r="H60" s="116" t="s">
        <v>493</v>
      </c>
      <c r="I60" s="139"/>
      <c r="J60" s="114" t="s">
        <v>577</v>
      </c>
      <c r="K60" s="29"/>
      <c r="L60" s="27"/>
      <c r="M60" s="75"/>
      <c r="N60" s="61" t="s">
        <v>632</v>
      </c>
      <c r="O60" s="27"/>
      <c r="P60" s="27" t="s">
        <v>632</v>
      </c>
      <c r="Q60" s="27"/>
      <c r="R60" s="27" t="s">
        <v>632</v>
      </c>
      <c r="S60" s="27"/>
      <c r="T60" s="27" t="s">
        <v>632</v>
      </c>
      <c r="U60" s="27"/>
      <c r="V60" s="61">
        <f t="shared" si="19"/>
        <v>1</v>
      </c>
      <c r="W60" s="27"/>
      <c r="X60" s="61">
        <f t="shared" si="20"/>
        <v>1</v>
      </c>
      <c r="Y60" s="27"/>
      <c r="Z60" s="61">
        <f t="shared" si="21"/>
        <v>1</v>
      </c>
      <c r="AA60" s="27"/>
      <c r="AB60" s="61">
        <f t="shared" si="22"/>
        <v>1</v>
      </c>
      <c r="AC60" s="27"/>
      <c r="AD60" s="61" t="str">
        <f t="shared" si="7"/>
        <v/>
      </c>
      <c r="AE60" s="27"/>
      <c r="AF60" s="27" t="str">
        <f t="shared" si="8"/>
        <v/>
      </c>
      <c r="AG60" s="27"/>
      <c r="AH60" s="27" t="str">
        <f t="shared" si="9"/>
        <v/>
      </c>
      <c r="AI60" s="27"/>
      <c r="AJ60" s="27" t="str">
        <f t="shared" si="10"/>
        <v/>
      </c>
      <c r="AK60" s="27"/>
      <c r="AL60" s="61"/>
      <c r="AM60" s="27"/>
      <c r="AN60" s="27"/>
      <c r="AO60" s="27"/>
      <c r="AP60" s="27"/>
      <c r="AQ60" s="27"/>
      <c r="AR60" s="27"/>
      <c r="AS60" s="27"/>
      <c r="AT60" s="61"/>
      <c r="AU60" s="27"/>
      <c r="AV60" s="60" t="str">
        <f t="shared" si="5"/>
        <v/>
      </c>
    </row>
    <row r="61" spans="1:48" ht="14.4" customHeight="1" x14ac:dyDescent="0.3">
      <c r="A61" s="110" t="str">
        <f t="shared" si="4"/>
        <v/>
      </c>
      <c r="B61" s="100"/>
      <c r="C61" s="98"/>
      <c r="D61" s="114" t="s">
        <v>369</v>
      </c>
      <c r="E61" s="108"/>
      <c r="F61" s="116" t="s">
        <v>444</v>
      </c>
      <c r="G61" s="139"/>
      <c r="H61" s="116" t="s">
        <v>498</v>
      </c>
      <c r="I61" s="139"/>
      <c r="J61" s="114" t="s">
        <v>584</v>
      </c>
      <c r="K61" s="29"/>
      <c r="L61" s="27"/>
      <c r="M61" s="75"/>
      <c r="N61" s="61" t="s">
        <v>632</v>
      </c>
      <c r="O61" s="27"/>
      <c r="P61" s="27" t="s">
        <v>632</v>
      </c>
      <c r="Q61" s="27"/>
      <c r="R61" s="27" t="s">
        <v>632</v>
      </c>
      <c r="S61" s="27"/>
      <c r="T61" s="27" t="s">
        <v>632</v>
      </c>
      <c r="U61" s="27"/>
      <c r="V61" s="61">
        <f t="shared" si="19"/>
        <v>1</v>
      </c>
      <c r="W61" s="27"/>
      <c r="X61" s="61">
        <f t="shared" si="20"/>
        <v>1</v>
      </c>
      <c r="Y61" s="27"/>
      <c r="Z61" s="61">
        <f t="shared" si="21"/>
        <v>1</v>
      </c>
      <c r="AA61" s="27"/>
      <c r="AB61" s="61">
        <f t="shared" si="22"/>
        <v>1</v>
      </c>
      <c r="AC61" s="27"/>
      <c r="AD61" s="61" t="str">
        <f t="shared" si="7"/>
        <v/>
      </c>
      <c r="AE61" s="27"/>
      <c r="AF61" s="27" t="str">
        <f t="shared" si="8"/>
        <v/>
      </c>
      <c r="AG61" s="27"/>
      <c r="AH61" s="27" t="str">
        <f t="shared" si="9"/>
        <v/>
      </c>
      <c r="AI61" s="27"/>
      <c r="AJ61" s="27" t="str">
        <f t="shared" si="10"/>
        <v/>
      </c>
      <c r="AK61" s="27"/>
      <c r="AL61" s="61"/>
      <c r="AM61" s="27"/>
      <c r="AN61" s="27"/>
      <c r="AO61" s="27"/>
      <c r="AP61" s="27"/>
      <c r="AQ61" s="27"/>
      <c r="AR61" s="27"/>
      <c r="AS61" s="27"/>
      <c r="AT61" s="61"/>
      <c r="AU61" s="27"/>
      <c r="AV61" s="60" t="str">
        <f t="shared" si="5"/>
        <v/>
      </c>
    </row>
    <row r="62" spans="1:48" ht="14.4" customHeight="1" x14ac:dyDescent="0.3">
      <c r="A62" s="110" t="str">
        <f t="shared" si="4"/>
        <v/>
      </c>
      <c r="B62" s="100"/>
      <c r="C62" s="98"/>
      <c r="D62" s="114" t="s">
        <v>371</v>
      </c>
      <c r="E62" s="108"/>
      <c r="F62" s="116" t="s">
        <v>671</v>
      </c>
      <c r="G62" s="139"/>
      <c r="H62" s="116" t="s">
        <v>502</v>
      </c>
      <c r="I62" s="139"/>
      <c r="J62" s="114" t="s">
        <v>587</v>
      </c>
      <c r="K62" s="29"/>
      <c r="L62" s="27"/>
      <c r="M62" s="75"/>
      <c r="N62" s="61" t="s">
        <v>632</v>
      </c>
      <c r="O62" s="27"/>
      <c r="P62" s="27" t="s">
        <v>632</v>
      </c>
      <c r="Q62" s="27"/>
      <c r="R62" s="27" t="s">
        <v>632</v>
      </c>
      <c r="S62" s="27"/>
      <c r="T62" s="27" t="s">
        <v>632</v>
      </c>
      <c r="U62" s="27"/>
      <c r="V62" s="61">
        <f t="shared" si="19"/>
        <v>1</v>
      </c>
      <c r="W62" s="27"/>
      <c r="X62" s="61">
        <f t="shared" si="20"/>
        <v>1</v>
      </c>
      <c r="Y62" s="27"/>
      <c r="Z62" s="61">
        <f t="shared" si="21"/>
        <v>1</v>
      </c>
      <c r="AA62" s="27"/>
      <c r="AB62" s="61">
        <f t="shared" si="22"/>
        <v>1</v>
      </c>
      <c r="AC62" s="27"/>
      <c r="AD62" s="61" t="str">
        <f t="shared" si="7"/>
        <v/>
      </c>
      <c r="AE62" s="27"/>
      <c r="AF62" s="27" t="str">
        <f t="shared" si="8"/>
        <v/>
      </c>
      <c r="AG62" s="27"/>
      <c r="AH62" s="27" t="str">
        <f t="shared" si="9"/>
        <v/>
      </c>
      <c r="AI62" s="27"/>
      <c r="AJ62" s="27" t="str">
        <f t="shared" si="10"/>
        <v/>
      </c>
      <c r="AK62" s="27"/>
      <c r="AL62" s="61"/>
      <c r="AM62" s="27"/>
      <c r="AN62" s="27"/>
      <c r="AO62" s="27"/>
      <c r="AP62" s="27"/>
      <c r="AQ62" s="27"/>
      <c r="AR62" s="27"/>
      <c r="AS62" s="27"/>
      <c r="AT62" s="61"/>
      <c r="AU62" s="27"/>
      <c r="AV62" s="60" t="str">
        <f t="shared" si="5"/>
        <v/>
      </c>
    </row>
    <row r="63" spans="1:48" ht="14.4" customHeight="1" x14ac:dyDescent="0.3">
      <c r="A63" s="110" t="str">
        <f t="shared" si="4"/>
        <v/>
      </c>
      <c r="B63" s="100"/>
      <c r="C63" s="98"/>
      <c r="D63" s="114" t="s">
        <v>372</v>
      </c>
      <c r="E63" s="108"/>
      <c r="F63" s="116" t="s">
        <v>458</v>
      </c>
      <c r="G63" s="139"/>
      <c r="H63" s="116" t="s">
        <v>507</v>
      </c>
      <c r="I63" s="139"/>
      <c r="J63" s="114" t="s">
        <v>686</v>
      </c>
      <c r="K63" s="29"/>
      <c r="L63" s="27"/>
      <c r="M63" s="75"/>
      <c r="N63" s="61" t="s">
        <v>632</v>
      </c>
      <c r="O63" s="27"/>
      <c r="P63" s="27" t="s">
        <v>632</v>
      </c>
      <c r="Q63" s="27"/>
      <c r="R63" s="27" t="s">
        <v>632</v>
      </c>
      <c r="S63" s="27"/>
      <c r="T63" s="27" t="s">
        <v>632</v>
      </c>
      <c r="U63" s="27"/>
      <c r="V63" s="61">
        <f t="shared" si="19"/>
        <v>1</v>
      </c>
      <c r="W63" s="27"/>
      <c r="X63" s="61">
        <f t="shared" si="20"/>
        <v>1</v>
      </c>
      <c r="Y63" s="27"/>
      <c r="Z63" s="61">
        <f t="shared" si="21"/>
        <v>1</v>
      </c>
      <c r="AA63" s="27"/>
      <c r="AB63" s="61">
        <f t="shared" si="22"/>
        <v>1</v>
      </c>
      <c r="AC63" s="27"/>
      <c r="AD63" s="61" t="str">
        <f t="shared" si="7"/>
        <v/>
      </c>
      <c r="AE63" s="27"/>
      <c r="AF63" s="27" t="str">
        <f t="shared" si="8"/>
        <v/>
      </c>
      <c r="AG63" s="27"/>
      <c r="AH63" s="27" t="str">
        <f t="shared" si="9"/>
        <v/>
      </c>
      <c r="AI63" s="27"/>
      <c r="AJ63" s="27" t="str">
        <f t="shared" si="10"/>
        <v/>
      </c>
      <c r="AK63" s="27"/>
      <c r="AL63" s="61"/>
      <c r="AM63" s="27"/>
      <c r="AN63" s="27"/>
      <c r="AO63" s="27"/>
      <c r="AP63" s="27"/>
      <c r="AQ63" s="27"/>
      <c r="AR63" s="27"/>
      <c r="AS63" s="27"/>
      <c r="AT63" s="61"/>
      <c r="AU63" s="27"/>
      <c r="AV63" s="60" t="str">
        <f t="shared" si="5"/>
        <v/>
      </c>
    </row>
    <row r="64" spans="1:48" ht="14.4" customHeight="1" x14ac:dyDescent="0.3">
      <c r="A64" s="110" t="str">
        <f t="shared" si="4"/>
        <v/>
      </c>
      <c r="B64" s="100"/>
      <c r="C64" s="98"/>
      <c r="D64" s="114" t="s">
        <v>373</v>
      </c>
      <c r="E64" s="108"/>
      <c r="F64" s="116" t="s">
        <v>672</v>
      </c>
      <c r="G64" s="139"/>
      <c r="H64" s="116" t="s">
        <v>510</v>
      </c>
      <c r="I64" s="139"/>
      <c r="J64" s="114" t="s">
        <v>597</v>
      </c>
      <c r="K64" s="29"/>
      <c r="L64" s="27"/>
      <c r="M64" s="75"/>
      <c r="N64" s="61" t="s">
        <v>632</v>
      </c>
      <c r="O64" s="27"/>
      <c r="P64" s="27" t="s">
        <v>632</v>
      </c>
      <c r="Q64" s="27"/>
      <c r="R64" s="27" t="s">
        <v>632</v>
      </c>
      <c r="S64" s="27"/>
      <c r="T64" s="27" t="s">
        <v>632</v>
      </c>
      <c r="U64" s="27"/>
      <c r="V64" s="61">
        <f t="shared" si="19"/>
        <v>1</v>
      </c>
      <c r="W64" s="27"/>
      <c r="X64" s="61">
        <f t="shared" si="20"/>
        <v>1</v>
      </c>
      <c r="Y64" s="27"/>
      <c r="Z64" s="61">
        <f t="shared" si="21"/>
        <v>1</v>
      </c>
      <c r="AA64" s="27"/>
      <c r="AB64" s="61">
        <f t="shared" si="22"/>
        <v>1</v>
      </c>
      <c r="AC64" s="27"/>
      <c r="AD64" s="61" t="str">
        <f t="shared" si="7"/>
        <v/>
      </c>
      <c r="AE64" s="27"/>
      <c r="AF64" s="27" t="str">
        <f t="shared" si="8"/>
        <v/>
      </c>
      <c r="AG64" s="27"/>
      <c r="AH64" s="27" t="str">
        <f t="shared" si="9"/>
        <v/>
      </c>
      <c r="AI64" s="27"/>
      <c r="AJ64" s="27" t="str">
        <f t="shared" si="10"/>
        <v/>
      </c>
      <c r="AK64" s="27"/>
      <c r="AL64" s="61"/>
      <c r="AM64" s="27"/>
      <c r="AN64" s="27"/>
      <c r="AO64" s="27"/>
      <c r="AP64" s="27"/>
      <c r="AQ64" s="27"/>
      <c r="AR64" s="27"/>
      <c r="AS64" s="27"/>
      <c r="AT64" s="61"/>
      <c r="AU64" s="27"/>
      <c r="AV64" s="60" t="str">
        <f t="shared" si="5"/>
        <v/>
      </c>
    </row>
    <row r="65" spans="1:48" ht="14.4" customHeight="1" x14ac:dyDescent="0.3">
      <c r="A65" s="110" t="str">
        <f t="shared" si="4"/>
        <v/>
      </c>
      <c r="B65" s="100"/>
      <c r="C65" s="98"/>
      <c r="D65" s="114" t="s">
        <v>376</v>
      </c>
      <c r="E65" s="108"/>
      <c r="F65" s="116" t="s">
        <v>460</v>
      </c>
      <c r="G65" s="139"/>
      <c r="H65" s="116" t="s">
        <v>514</v>
      </c>
      <c r="I65" s="139"/>
      <c r="J65" s="114" t="s">
        <v>598</v>
      </c>
      <c r="K65" s="29"/>
      <c r="L65" s="27"/>
      <c r="M65" s="75"/>
      <c r="N65" s="61" t="s">
        <v>632</v>
      </c>
      <c r="O65" s="27"/>
      <c r="P65" s="27" t="s">
        <v>632</v>
      </c>
      <c r="Q65" s="27"/>
      <c r="R65" s="27" t="s">
        <v>632</v>
      </c>
      <c r="S65" s="27"/>
      <c r="T65" s="27" t="s">
        <v>632</v>
      </c>
      <c r="U65" s="27"/>
      <c r="V65" s="61">
        <f t="shared" si="19"/>
        <v>1</v>
      </c>
      <c r="W65" s="27"/>
      <c r="X65" s="61">
        <f t="shared" si="20"/>
        <v>1</v>
      </c>
      <c r="Y65" s="27"/>
      <c r="Z65" s="61">
        <f t="shared" si="21"/>
        <v>1</v>
      </c>
      <c r="AA65" s="27"/>
      <c r="AB65" s="61">
        <f t="shared" si="22"/>
        <v>1</v>
      </c>
      <c r="AC65" s="27"/>
      <c r="AD65" s="61" t="str">
        <f t="shared" si="7"/>
        <v/>
      </c>
      <c r="AE65" s="27"/>
      <c r="AF65" s="27" t="str">
        <f t="shared" si="8"/>
        <v/>
      </c>
      <c r="AG65" s="27"/>
      <c r="AH65" s="27" t="str">
        <f t="shared" si="9"/>
        <v/>
      </c>
      <c r="AI65" s="27"/>
      <c r="AJ65" s="27" t="str">
        <f t="shared" si="10"/>
        <v/>
      </c>
      <c r="AK65" s="27"/>
      <c r="AL65" s="61"/>
      <c r="AM65" s="27"/>
      <c r="AN65" s="27"/>
      <c r="AO65" s="27"/>
      <c r="AP65" s="27"/>
      <c r="AQ65" s="27"/>
      <c r="AR65" s="27"/>
      <c r="AS65" s="27"/>
      <c r="AT65" s="61"/>
      <c r="AU65" s="27"/>
      <c r="AV65" s="60" t="str">
        <f t="shared" si="5"/>
        <v/>
      </c>
    </row>
    <row r="66" spans="1:48" ht="14.4" customHeight="1" x14ac:dyDescent="0.3">
      <c r="A66" s="110" t="str">
        <f t="shared" si="4"/>
        <v/>
      </c>
      <c r="B66" s="100"/>
      <c r="C66" s="98"/>
      <c r="D66" s="114" t="s">
        <v>385</v>
      </c>
      <c r="E66" s="108"/>
      <c r="F66" s="116" t="s">
        <v>463</v>
      </c>
      <c r="G66" s="139"/>
      <c r="H66" s="116" t="s">
        <v>531</v>
      </c>
      <c r="I66" s="139"/>
      <c r="J66" s="114" t="s">
        <v>603</v>
      </c>
      <c r="K66" s="29"/>
      <c r="L66" s="27"/>
      <c r="M66" s="75"/>
      <c r="N66" s="61" t="s">
        <v>632</v>
      </c>
      <c r="O66" s="27"/>
      <c r="P66" s="27" t="s">
        <v>632</v>
      </c>
      <c r="Q66" s="27"/>
      <c r="R66" s="27" t="s">
        <v>632</v>
      </c>
      <c r="S66" s="27"/>
      <c r="T66" s="27" t="s">
        <v>632</v>
      </c>
      <c r="U66" s="27"/>
      <c r="V66" s="61">
        <f t="shared" si="19"/>
        <v>1</v>
      </c>
      <c r="W66" s="27"/>
      <c r="X66" s="61">
        <f t="shared" si="20"/>
        <v>1</v>
      </c>
      <c r="Y66" s="27"/>
      <c r="Z66" s="61">
        <f t="shared" si="21"/>
        <v>1</v>
      </c>
      <c r="AA66" s="27"/>
      <c r="AB66" s="61">
        <f t="shared" si="22"/>
        <v>1</v>
      </c>
      <c r="AC66" s="27"/>
      <c r="AD66" s="61" t="str">
        <f t="shared" si="7"/>
        <v/>
      </c>
      <c r="AE66" s="27"/>
      <c r="AF66" s="27" t="str">
        <f t="shared" si="8"/>
        <v/>
      </c>
      <c r="AG66" s="27"/>
      <c r="AH66" s="27" t="str">
        <f t="shared" si="9"/>
        <v/>
      </c>
      <c r="AI66" s="27"/>
      <c r="AJ66" s="27" t="str">
        <f t="shared" si="10"/>
        <v/>
      </c>
      <c r="AK66" s="27"/>
      <c r="AL66" s="61"/>
      <c r="AM66" s="27"/>
      <c r="AN66" s="27"/>
      <c r="AO66" s="27"/>
      <c r="AP66" s="27"/>
      <c r="AQ66" s="27"/>
      <c r="AR66" s="27"/>
      <c r="AS66" s="27"/>
      <c r="AT66" s="61"/>
      <c r="AU66" s="27"/>
      <c r="AV66" s="60" t="str">
        <f t="shared" si="5"/>
        <v/>
      </c>
    </row>
    <row r="67" spans="1:48" ht="14.4" customHeight="1" x14ac:dyDescent="0.3">
      <c r="A67" s="110" t="str">
        <f t="shared" si="4"/>
        <v/>
      </c>
      <c r="B67" s="100"/>
      <c r="C67" s="98"/>
      <c r="D67" s="114" t="s">
        <v>659</v>
      </c>
      <c r="E67" s="108"/>
      <c r="F67" s="116" t="s">
        <v>464</v>
      </c>
      <c r="G67" s="139"/>
      <c r="H67" s="116" t="s">
        <v>544</v>
      </c>
      <c r="I67" s="139"/>
      <c r="J67" s="114" t="s">
        <v>606</v>
      </c>
      <c r="K67" s="29"/>
      <c r="L67" s="27"/>
      <c r="M67" s="75"/>
      <c r="N67" s="61" t="s">
        <v>632</v>
      </c>
      <c r="O67" s="27"/>
      <c r="P67" s="27" t="s">
        <v>632</v>
      </c>
      <c r="Q67" s="27"/>
      <c r="R67" s="27" t="s">
        <v>632</v>
      </c>
      <c r="S67" s="27"/>
      <c r="T67" s="27" t="s">
        <v>632</v>
      </c>
      <c r="U67" s="27"/>
      <c r="V67" s="61">
        <f t="shared" si="19"/>
        <v>1</v>
      </c>
      <c r="W67" s="27"/>
      <c r="X67" s="61">
        <f t="shared" si="20"/>
        <v>1</v>
      </c>
      <c r="Y67" s="27"/>
      <c r="Z67" s="61">
        <f t="shared" si="21"/>
        <v>1</v>
      </c>
      <c r="AA67" s="27"/>
      <c r="AB67" s="61">
        <f t="shared" si="22"/>
        <v>1</v>
      </c>
      <c r="AC67" s="27"/>
      <c r="AD67" s="61" t="str">
        <f t="shared" si="7"/>
        <v/>
      </c>
      <c r="AE67" s="27"/>
      <c r="AF67" s="27" t="str">
        <f t="shared" si="8"/>
        <v/>
      </c>
      <c r="AG67" s="27"/>
      <c r="AH67" s="27" t="str">
        <f t="shared" si="9"/>
        <v/>
      </c>
      <c r="AI67" s="27"/>
      <c r="AJ67" s="27" t="str">
        <f t="shared" si="10"/>
        <v/>
      </c>
      <c r="AK67" s="27"/>
      <c r="AL67" s="61"/>
      <c r="AM67" s="27"/>
      <c r="AN67" s="27"/>
      <c r="AO67" s="27"/>
      <c r="AP67" s="27"/>
      <c r="AQ67" s="27"/>
      <c r="AR67" s="27"/>
      <c r="AS67" s="27"/>
      <c r="AT67" s="61"/>
      <c r="AU67" s="27"/>
      <c r="AV67" s="60" t="str">
        <f t="shared" si="5"/>
        <v/>
      </c>
    </row>
    <row r="68" spans="1:48" ht="14.4" customHeight="1" x14ac:dyDescent="0.3">
      <c r="A68" s="110" t="str">
        <f t="shared" si="4"/>
        <v/>
      </c>
      <c r="B68" s="100"/>
      <c r="C68" s="98"/>
      <c r="D68" s="114" t="s">
        <v>390</v>
      </c>
      <c r="E68" s="108"/>
      <c r="F68" s="116" t="s">
        <v>673</v>
      </c>
      <c r="G68" s="139"/>
      <c r="H68" s="116" t="s">
        <v>549</v>
      </c>
      <c r="I68" s="139"/>
      <c r="J68" s="114" t="s">
        <v>687</v>
      </c>
      <c r="K68" s="29"/>
      <c r="L68" s="27"/>
      <c r="M68" s="75"/>
      <c r="N68" s="61" t="s">
        <v>632</v>
      </c>
      <c r="O68" s="27"/>
      <c r="P68" s="27" t="s">
        <v>632</v>
      </c>
      <c r="Q68" s="27"/>
      <c r="R68" s="27" t="s">
        <v>632</v>
      </c>
      <c r="S68" s="27"/>
      <c r="T68" s="27" t="s">
        <v>632</v>
      </c>
      <c r="U68" s="27"/>
      <c r="V68" s="61">
        <f t="shared" si="19"/>
        <v>1</v>
      </c>
      <c r="W68" s="27"/>
      <c r="X68" s="61">
        <f t="shared" si="20"/>
        <v>1</v>
      </c>
      <c r="Y68" s="27"/>
      <c r="Z68" s="61">
        <f t="shared" si="21"/>
        <v>1</v>
      </c>
      <c r="AA68" s="27"/>
      <c r="AB68" s="61">
        <f t="shared" si="22"/>
        <v>1</v>
      </c>
      <c r="AC68" s="27"/>
      <c r="AD68" s="61" t="str">
        <f t="shared" si="7"/>
        <v/>
      </c>
      <c r="AE68" s="27"/>
      <c r="AF68" s="27" t="str">
        <f t="shared" si="8"/>
        <v/>
      </c>
      <c r="AG68" s="27"/>
      <c r="AH68" s="27" t="str">
        <f t="shared" si="9"/>
        <v/>
      </c>
      <c r="AI68" s="27"/>
      <c r="AJ68" s="27" t="str">
        <f t="shared" si="10"/>
        <v/>
      </c>
      <c r="AK68" s="27"/>
      <c r="AL68" s="61"/>
      <c r="AM68" s="27"/>
      <c r="AN68" s="27"/>
      <c r="AO68" s="27"/>
      <c r="AP68" s="27"/>
      <c r="AQ68" s="27"/>
      <c r="AR68" s="27"/>
      <c r="AS68" s="27"/>
      <c r="AT68" s="61"/>
      <c r="AU68" s="27"/>
      <c r="AV68" s="60" t="str">
        <f t="shared" si="5"/>
        <v/>
      </c>
    </row>
    <row r="69" spans="1:48" ht="14.4" customHeight="1" x14ac:dyDescent="0.3">
      <c r="A69" s="110" t="str">
        <f t="shared" si="4"/>
        <v/>
      </c>
      <c r="B69" s="100"/>
      <c r="C69" s="113"/>
      <c r="D69" s="114"/>
      <c r="E69" s="115"/>
      <c r="F69" s="116"/>
      <c r="G69" s="117"/>
      <c r="H69" s="116"/>
      <c r="I69" s="117"/>
      <c r="J69" s="114"/>
      <c r="K69" s="29"/>
      <c r="L69" s="27"/>
      <c r="M69" s="75"/>
      <c r="N69" s="61"/>
      <c r="O69" s="27"/>
      <c r="P69" s="27"/>
      <c r="Q69" s="27"/>
      <c r="R69" s="27"/>
      <c r="S69" s="27"/>
      <c r="T69" s="27"/>
      <c r="U69" s="27"/>
      <c r="V69" s="61"/>
      <c r="W69" s="27"/>
      <c r="X69" s="61"/>
      <c r="Y69" s="27"/>
      <c r="Z69" s="61"/>
      <c r="AA69" s="27"/>
      <c r="AB69" s="61"/>
      <c r="AC69" s="27"/>
      <c r="AD69" s="61"/>
      <c r="AE69" s="27"/>
      <c r="AF69" s="27"/>
      <c r="AG69" s="27"/>
      <c r="AH69" s="27"/>
      <c r="AI69" s="27"/>
      <c r="AJ69" s="27"/>
      <c r="AK69" s="27"/>
      <c r="AL69" s="61"/>
      <c r="AM69" s="27"/>
      <c r="AN69" s="27"/>
      <c r="AO69" s="27"/>
      <c r="AP69" s="27"/>
      <c r="AQ69" s="27"/>
      <c r="AR69" s="27"/>
      <c r="AS69" s="27"/>
      <c r="AT69" s="61"/>
      <c r="AU69" s="27"/>
      <c r="AV69" s="60" t="str">
        <f t="shared" si="5"/>
        <v/>
      </c>
    </row>
    <row r="70" spans="1:48" ht="14.4" customHeight="1" x14ac:dyDescent="0.3">
      <c r="A70" s="110" t="str">
        <f t="shared" ref="A70:A111" si="23">IF(AV70&lt;&gt;"", "✘", "")</f>
        <v/>
      </c>
      <c r="B70" s="100" t="s">
        <v>664</v>
      </c>
      <c r="C70" s="113"/>
      <c r="D70" s="114"/>
      <c r="E70" s="115"/>
      <c r="F70" s="116"/>
      <c r="G70" s="117"/>
      <c r="H70" s="116"/>
      <c r="I70" s="117"/>
      <c r="J70" s="114"/>
      <c r="K70" s="29"/>
      <c r="L70" s="27"/>
      <c r="M70" s="75"/>
      <c r="N70" s="61"/>
      <c r="O70" s="27"/>
      <c r="P70" s="27"/>
      <c r="Q70" s="27"/>
      <c r="R70" s="27"/>
      <c r="S70" s="27"/>
      <c r="T70" s="27"/>
      <c r="U70" s="27"/>
      <c r="V70" s="61"/>
      <c r="W70" s="27"/>
      <c r="X70" s="61"/>
      <c r="Y70" s="27"/>
      <c r="Z70" s="61"/>
      <c r="AA70" s="27"/>
      <c r="AB70" s="61"/>
      <c r="AC70" s="27"/>
      <c r="AD70" s="61"/>
      <c r="AE70" s="27"/>
      <c r="AF70" s="27"/>
      <c r="AG70" s="27"/>
      <c r="AH70" s="27"/>
      <c r="AI70" s="27"/>
      <c r="AJ70" s="27"/>
      <c r="AK70" s="27"/>
      <c r="AL70" s="61"/>
      <c r="AM70" s="27"/>
      <c r="AN70" s="27"/>
      <c r="AO70" s="27"/>
      <c r="AP70" s="27"/>
      <c r="AQ70" s="27"/>
      <c r="AR70" s="27"/>
      <c r="AS70" s="27"/>
      <c r="AT70" s="61"/>
      <c r="AU70" s="27"/>
      <c r="AV70" s="60" t="str">
        <f t="shared" ref="AV70:AV111" si="24">_xlfn.CONCAT(AD70,AF70,AH70,AJ70)</f>
        <v/>
      </c>
    </row>
    <row r="71" spans="1:48" ht="6" customHeight="1" x14ac:dyDescent="0.3">
      <c r="A71" s="110" t="str">
        <f t="shared" si="23"/>
        <v/>
      </c>
      <c r="B71" s="100"/>
      <c r="C71" s="113"/>
      <c r="D71" s="114"/>
      <c r="E71" s="115"/>
      <c r="F71" s="116"/>
      <c r="G71" s="117"/>
      <c r="H71" s="116"/>
      <c r="I71" s="117"/>
      <c r="J71" s="114"/>
      <c r="K71" s="29"/>
      <c r="L71" s="27"/>
      <c r="M71" s="75"/>
      <c r="N71" s="61"/>
      <c r="O71" s="27"/>
      <c r="P71" s="27"/>
      <c r="Q71" s="27"/>
      <c r="R71" s="27"/>
      <c r="S71" s="27"/>
      <c r="T71" s="27"/>
      <c r="U71" s="27"/>
      <c r="V71" s="61"/>
      <c r="W71" s="27"/>
      <c r="X71" s="61"/>
      <c r="Y71" s="27"/>
      <c r="Z71" s="61"/>
      <c r="AA71" s="27"/>
      <c r="AB71" s="61"/>
      <c r="AC71" s="27"/>
      <c r="AD71" s="61"/>
      <c r="AE71" s="27"/>
      <c r="AF71" s="27"/>
      <c r="AG71" s="27"/>
      <c r="AH71" s="27"/>
      <c r="AI71" s="27"/>
      <c r="AJ71" s="27"/>
      <c r="AK71" s="27"/>
      <c r="AL71" s="61"/>
      <c r="AM71" s="27"/>
      <c r="AN71" s="27"/>
      <c r="AO71" s="27"/>
      <c r="AP71" s="27"/>
      <c r="AQ71" s="27"/>
      <c r="AR71" s="27"/>
      <c r="AS71" s="27"/>
      <c r="AT71" s="61"/>
      <c r="AU71" s="27"/>
      <c r="AV71" s="60" t="str">
        <f t="shared" si="24"/>
        <v/>
      </c>
    </row>
    <row r="72" spans="1:48" ht="14.4" customHeight="1" x14ac:dyDescent="0.3">
      <c r="A72" s="110" t="str">
        <f t="shared" si="23"/>
        <v/>
      </c>
      <c r="B72" s="100"/>
      <c r="C72" s="98"/>
      <c r="D72" s="114" t="s">
        <v>82</v>
      </c>
      <c r="E72" s="108"/>
      <c r="F72" s="116" t="s">
        <v>402</v>
      </c>
      <c r="G72" s="139"/>
      <c r="H72" s="116" t="s">
        <v>681</v>
      </c>
      <c r="I72" s="139"/>
      <c r="J72" s="114" t="s">
        <v>542</v>
      </c>
      <c r="K72" s="29"/>
      <c r="L72" s="27"/>
      <c r="M72" s="75"/>
      <c r="N72" s="61" t="s">
        <v>632</v>
      </c>
      <c r="O72" s="27"/>
      <c r="P72" s="27" t="s">
        <v>632</v>
      </c>
      <c r="Q72" s="27"/>
      <c r="R72" s="27" t="s">
        <v>632</v>
      </c>
      <c r="S72" s="27"/>
      <c r="T72" s="27" t="s">
        <v>632</v>
      </c>
      <c r="U72" s="27"/>
      <c r="V72" s="61">
        <f t="shared" ref="V72:V88" si="25">IF(Sjabloon_werksoort&lt;&gt;"Atelier", -1, IF($M$4&lt;&gt;0, 0, 1))</f>
        <v>1</v>
      </c>
      <c r="W72" s="27"/>
      <c r="X72" s="61">
        <f t="shared" ref="X72:X88" si="26">IF(Sjabloon_werksoort&lt;&gt;"Atelier", -1, IF($M$4&lt;&gt;0, 0, 1))</f>
        <v>1</v>
      </c>
      <c r="Y72" s="27"/>
      <c r="Z72" s="61">
        <f t="shared" ref="Z72:Z88" si="27">IF(Sjabloon_werksoort&lt;&gt;"Atelier", -1, IF($M$4&lt;&gt;0, 0, 1))</f>
        <v>1</v>
      </c>
      <c r="AA72" s="27"/>
      <c r="AB72" s="61">
        <f t="shared" ref="AB72:AB85" si="28">IF(Sjabloon_werksoort&lt;&gt;"Atelier", -1, IF($M$4&lt;&gt;0, 0, 1))</f>
        <v>1</v>
      </c>
      <c r="AC72" s="27"/>
      <c r="AD72" s="61"/>
      <c r="AE72" s="27"/>
      <c r="AF72" s="27"/>
      <c r="AG72" s="27"/>
      <c r="AH72" s="27"/>
      <c r="AI72" s="27"/>
      <c r="AJ72" s="27"/>
      <c r="AK72" s="27"/>
      <c r="AL72" s="61"/>
      <c r="AM72" s="27"/>
      <c r="AN72" s="27"/>
      <c r="AO72" s="27"/>
      <c r="AP72" s="27"/>
      <c r="AQ72" s="27"/>
      <c r="AR72" s="27"/>
      <c r="AS72" s="27"/>
      <c r="AT72" s="61"/>
      <c r="AU72" s="27"/>
      <c r="AV72" s="60" t="str">
        <f t="shared" si="24"/>
        <v/>
      </c>
    </row>
    <row r="73" spans="1:48" ht="14.4" customHeight="1" x14ac:dyDescent="0.3">
      <c r="A73" s="110" t="str">
        <f t="shared" si="23"/>
        <v/>
      </c>
      <c r="B73" s="100"/>
      <c r="C73" s="98"/>
      <c r="D73" s="114" t="s">
        <v>116</v>
      </c>
      <c r="E73" s="108"/>
      <c r="F73" s="116" t="s">
        <v>403</v>
      </c>
      <c r="G73" s="139"/>
      <c r="H73" s="116" t="s">
        <v>468</v>
      </c>
      <c r="I73" s="139"/>
      <c r="J73" s="114" t="s">
        <v>553</v>
      </c>
      <c r="K73" s="29"/>
      <c r="L73" s="27"/>
      <c r="M73" s="75"/>
      <c r="N73" s="61" t="s">
        <v>632</v>
      </c>
      <c r="O73" s="27"/>
      <c r="P73" s="27" t="s">
        <v>632</v>
      </c>
      <c r="Q73" s="27"/>
      <c r="R73" s="27" t="s">
        <v>632</v>
      </c>
      <c r="S73" s="27"/>
      <c r="T73" s="27" t="s">
        <v>632</v>
      </c>
      <c r="U73" s="27"/>
      <c r="V73" s="61">
        <f t="shared" si="25"/>
        <v>1</v>
      </c>
      <c r="W73" s="27"/>
      <c r="X73" s="61">
        <f t="shared" si="26"/>
        <v>1</v>
      </c>
      <c r="Y73" s="27"/>
      <c r="Z73" s="61">
        <f t="shared" si="27"/>
        <v>1</v>
      </c>
      <c r="AA73" s="27"/>
      <c r="AB73" s="61">
        <f t="shared" si="28"/>
        <v>1</v>
      </c>
      <c r="AC73" s="27"/>
      <c r="AD73" s="61" t="str">
        <f t="shared" si="7"/>
        <v/>
      </c>
      <c r="AE73" s="27"/>
      <c r="AF73" s="27" t="str">
        <f t="shared" si="8"/>
        <v/>
      </c>
      <c r="AG73" s="27"/>
      <c r="AH73" s="27" t="str">
        <f t="shared" si="9"/>
        <v/>
      </c>
      <c r="AI73" s="27"/>
      <c r="AJ73" s="27" t="str">
        <f t="shared" si="10"/>
        <v/>
      </c>
      <c r="AK73" s="27"/>
      <c r="AL73" s="61"/>
      <c r="AM73" s="27"/>
      <c r="AN73" s="27"/>
      <c r="AO73" s="27"/>
      <c r="AP73" s="27"/>
      <c r="AQ73" s="27"/>
      <c r="AR73" s="27"/>
      <c r="AS73" s="27"/>
      <c r="AT73" s="61"/>
      <c r="AU73" s="27"/>
      <c r="AV73" s="60" t="str">
        <f t="shared" si="24"/>
        <v/>
      </c>
    </row>
    <row r="74" spans="1:48" ht="14.4" customHeight="1" x14ac:dyDescent="0.3">
      <c r="A74" s="110" t="str">
        <f t="shared" si="23"/>
        <v/>
      </c>
      <c r="B74" s="100"/>
      <c r="C74" s="98"/>
      <c r="D74" s="114" t="s">
        <v>210</v>
      </c>
      <c r="E74" s="108"/>
      <c r="F74" s="116" t="s">
        <v>405</v>
      </c>
      <c r="G74" s="139"/>
      <c r="H74" s="116" t="s">
        <v>470</v>
      </c>
      <c r="I74" s="139"/>
      <c r="J74" s="114" t="s">
        <v>558</v>
      </c>
      <c r="K74" s="29"/>
      <c r="L74" s="27"/>
      <c r="M74" s="75"/>
      <c r="N74" s="61" t="s">
        <v>632</v>
      </c>
      <c r="O74" s="27"/>
      <c r="P74" s="27" t="s">
        <v>632</v>
      </c>
      <c r="Q74" s="27"/>
      <c r="R74" s="27" t="s">
        <v>632</v>
      </c>
      <c r="S74" s="27"/>
      <c r="T74" s="27" t="s">
        <v>632</v>
      </c>
      <c r="U74" s="27"/>
      <c r="V74" s="61">
        <f t="shared" si="25"/>
        <v>1</v>
      </c>
      <c r="W74" s="27"/>
      <c r="X74" s="61">
        <f t="shared" si="26"/>
        <v>1</v>
      </c>
      <c r="Y74" s="27"/>
      <c r="Z74" s="61">
        <f t="shared" si="27"/>
        <v>1</v>
      </c>
      <c r="AA74" s="27"/>
      <c r="AB74" s="61">
        <f t="shared" si="28"/>
        <v>1</v>
      </c>
      <c r="AC74" s="27"/>
      <c r="AD74" s="61" t="str">
        <f t="shared" si="7"/>
        <v/>
      </c>
      <c r="AE74" s="27"/>
      <c r="AF74" s="27" t="str">
        <f t="shared" si="8"/>
        <v/>
      </c>
      <c r="AG74" s="27"/>
      <c r="AH74" s="27" t="str">
        <f t="shared" si="9"/>
        <v/>
      </c>
      <c r="AI74" s="27"/>
      <c r="AJ74" s="27" t="str">
        <f t="shared" si="10"/>
        <v/>
      </c>
      <c r="AK74" s="27"/>
      <c r="AL74" s="61"/>
      <c r="AM74" s="27"/>
      <c r="AN74" s="27"/>
      <c r="AO74" s="27"/>
      <c r="AP74" s="27"/>
      <c r="AQ74" s="27"/>
      <c r="AR74" s="27"/>
      <c r="AS74" s="27"/>
      <c r="AT74" s="61"/>
      <c r="AU74" s="27"/>
      <c r="AV74" s="60" t="str">
        <f t="shared" si="24"/>
        <v/>
      </c>
    </row>
    <row r="75" spans="1:48" ht="14.4" customHeight="1" x14ac:dyDescent="0.3">
      <c r="A75" s="110" t="str">
        <f t="shared" si="23"/>
        <v/>
      </c>
      <c r="B75" s="100"/>
      <c r="C75" s="98"/>
      <c r="D75" s="114" t="s">
        <v>304</v>
      </c>
      <c r="E75" s="108"/>
      <c r="F75" s="116" t="s">
        <v>408</v>
      </c>
      <c r="G75" s="139"/>
      <c r="H75" s="116" t="s">
        <v>473</v>
      </c>
      <c r="I75" s="139"/>
      <c r="J75" s="114" t="s">
        <v>561</v>
      </c>
      <c r="K75" s="29"/>
      <c r="L75" s="27"/>
      <c r="M75" s="75"/>
      <c r="N75" s="61" t="s">
        <v>632</v>
      </c>
      <c r="O75" s="27"/>
      <c r="P75" s="27" t="s">
        <v>632</v>
      </c>
      <c r="Q75" s="27"/>
      <c r="R75" s="27" t="s">
        <v>632</v>
      </c>
      <c r="S75" s="27"/>
      <c r="T75" s="27" t="s">
        <v>632</v>
      </c>
      <c r="U75" s="27"/>
      <c r="V75" s="61">
        <f t="shared" si="25"/>
        <v>1</v>
      </c>
      <c r="W75" s="27"/>
      <c r="X75" s="61">
        <f t="shared" si="26"/>
        <v>1</v>
      </c>
      <c r="Y75" s="27"/>
      <c r="Z75" s="61">
        <f t="shared" si="27"/>
        <v>1</v>
      </c>
      <c r="AA75" s="27"/>
      <c r="AB75" s="61">
        <f t="shared" si="28"/>
        <v>1</v>
      </c>
      <c r="AC75" s="27"/>
      <c r="AD75" s="61" t="str">
        <f t="shared" si="7"/>
        <v/>
      </c>
      <c r="AE75" s="27"/>
      <c r="AF75" s="27" t="str">
        <f t="shared" si="8"/>
        <v/>
      </c>
      <c r="AG75" s="27"/>
      <c r="AH75" s="27" t="str">
        <f t="shared" si="9"/>
        <v/>
      </c>
      <c r="AI75" s="27"/>
      <c r="AJ75" s="27" t="str">
        <f t="shared" si="10"/>
        <v/>
      </c>
      <c r="AK75" s="27"/>
      <c r="AL75" s="61"/>
      <c r="AM75" s="27"/>
      <c r="AN75" s="27"/>
      <c r="AO75" s="27"/>
      <c r="AP75" s="27"/>
      <c r="AQ75" s="27"/>
      <c r="AR75" s="27"/>
      <c r="AS75" s="27"/>
      <c r="AT75" s="61"/>
      <c r="AU75" s="27"/>
      <c r="AV75" s="60" t="str">
        <f t="shared" si="24"/>
        <v/>
      </c>
    </row>
    <row r="76" spans="1:48" ht="14.4" customHeight="1" x14ac:dyDescent="0.3">
      <c r="A76" s="110" t="str">
        <f t="shared" si="23"/>
        <v/>
      </c>
      <c r="B76" s="100"/>
      <c r="C76" s="98"/>
      <c r="D76" s="114" t="s">
        <v>311</v>
      </c>
      <c r="E76" s="108"/>
      <c r="F76" s="116" t="s">
        <v>415</v>
      </c>
      <c r="G76" s="139"/>
      <c r="H76" s="116" t="s">
        <v>475</v>
      </c>
      <c r="I76" s="139"/>
      <c r="J76" s="114" t="s">
        <v>562</v>
      </c>
      <c r="K76" s="29"/>
      <c r="L76" s="27"/>
      <c r="M76" s="75"/>
      <c r="N76" s="61" t="s">
        <v>632</v>
      </c>
      <c r="O76" s="27"/>
      <c r="P76" s="27" t="s">
        <v>632</v>
      </c>
      <c r="Q76" s="27"/>
      <c r="R76" s="27" t="s">
        <v>632</v>
      </c>
      <c r="S76" s="27"/>
      <c r="T76" s="27" t="s">
        <v>632</v>
      </c>
      <c r="U76" s="27"/>
      <c r="V76" s="61">
        <f t="shared" si="25"/>
        <v>1</v>
      </c>
      <c r="W76" s="27"/>
      <c r="X76" s="61">
        <f t="shared" si="26"/>
        <v>1</v>
      </c>
      <c r="Y76" s="27"/>
      <c r="Z76" s="61">
        <f t="shared" si="27"/>
        <v>1</v>
      </c>
      <c r="AA76" s="27"/>
      <c r="AB76" s="61">
        <f t="shared" si="28"/>
        <v>1</v>
      </c>
      <c r="AC76" s="27"/>
      <c r="AD76" s="61" t="str">
        <f t="shared" ref="AD76:AD107" si="29">IF(C76&lt;&gt;"", IF(C76&lt;&gt;"v", "| Veld '"&amp;AD$4&amp;ROW()&amp;"': Gebruik een 'v'-teken om aan te vinken of laat het veld leeg.  ", ""), "")</f>
        <v/>
      </c>
      <c r="AE76" s="27"/>
      <c r="AF76" s="27" t="str">
        <f t="shared" ref="AF76:AF107" si="30">IF(E76&lt;&gt;"", IF(E76&lt;&gt;"v", "| Veld '"&amp;AF$4&amp;ROW()&amp;"': Gebruik een 'v'-teken om aan te vinken of laat het veld leeg.  ", ""), "")</f>
        <v/>
      </c>
      <c r="AG76" s="27"/>
      <c r="AH76" s="27" t="str">
        <f t="shared" ref="AH76:AH107" si="31">IF(G76&lt;&gt;"", IF(G76&lt;&gt;"v", "| Veld '"&amp;AH$4&amp;ROW()&amp;"': Gebruik een 'v'-teken om aan te vinken of laat het veld leeg.  ", ""), "")</f>
        <v/>
      </c>
      <c r="AI76" s="27"/>
      <c r="AJ76" s="27" t="str">
        <f t="shared" ref="AJ76:AJ107" si="32">IF(I76&lt;&gt;"", IF(I76&lt;&gt;"v", "| Veld '"&amp;AJ$4&amp;ROW()&amp;"': Gebruik een 'v'-teken om aan te vinken of laat het veld leeg.  ", ""), "")</f>
        <v/>
      </c>
      <c r="AK76" s="27"/>
      <c r="AL76" s="61"/>
      <c r="AM76" s="27"/>
      <c r="AN76" s="27"/>
      <c r="AO76" s="27"/>
      <c r="AP76" s="27"/>
      <c r="AQ76" s="27"/>
      <c r="AR76" s="27"/>
      <c r="AS76" s="27"/>
      <c r="AT76" s="61"/>
      <c r="AU76" s="27"/>
      <c r="AV76" s="60" t="str">
        <f t="shared" si="24"/>
        <v/>
      </c>
    </row>
    <row r="77" spans="1:48" ht="14.4" customHeight="1" x14ac:dyDescent="0.3">
      <c r="A77" s="110" t="str">
        <f t="shared" si="23"/>
        <v/>
      </c>
      <c r="B77" s="100"/>
      <c r="C77" s="98"/>
      <c r="D77" s="114" t="s">
        <v>317</v>
      </c>
      <c r="E77" s="108"/>
      <c r="F77" s="116" t="s">
        <v>419</v>
      </c>
      <c r="G77" s="139"/>
      <c r="H77" s="116" t="s">
        <v>479</v>
      </c>
      <c r="I77" s="139"/>
      <c r="J77" s="114" t="s">
        <v>688</v>
      </c>
      <c r="K77" s="29"/>
      <c r="L77" s="27"/>
      <c r="M77" s="75"/>
      <c r="N77" s="61" t="s">
        <v>632</v>
      </c>
      <c r="O77" s="27"/>
      <c r="P77" s="27" t="s">
        <v>632</v>
      </c>
      <c r="Q77" s="27"/>
      <c r="R77" s="27" t="s">
        <v>632</v>
      </c>
      <c r="S77" s="27"/>
      <c r="T77" s="27" t="s">
        <v>632</v>
      </c>
      <c r="U77" s="27"/>
      <c r="V77" s="61">
        <f t="shared" si="25"/>
        <v>1</v>
      </c>
      <c r="W77" s="27"/>
      <c r="X77" s="61">
        <f t="shared" si="26"/>
        <v>1</v>
      </c>
      <c r="Y77" s="27"/>
      <c r="Z77" s="61">
        <f t="shared" si="27"/>
        <v>1</v>
      </c>
      <c r="AA77" s="27"/>
      <c r="AB77" s="61">
        <f t="shared" si="28"/>
        <v>1</v>
      </c>
      <c r="AC77" s="27"/>
      <c r="AD77" s="61" t="str">
        <f t="shared" si="29"/>
        <v/>
      </c>
      <c r="AE77" s="27"/>
      <c r="AF77" s="27" t="str">
        <f t="shared" si="30"/>
        <v/>
      </c>
      <c r="AG77" s="27"/>
      <c r="AH77" s="27" t="str">
        <f t="shared" si="31"/>
        <v/>
      </c>
      <c r="AI77" s="27"/>
      <c r="AJ77" s="27" t="str">
        <f t="shared" si="32"/>
        <v/>
      </c>
      <c r="AK77" s="27"/>
      <c r="AL77" s="61"/>
      <c r="AM77" s="27"/>
      <c r="AN77" s="27"/>
      <c r="AO77" s="27"/>
      <c r="AP77" s="27"/>
      <c r="AQ77" s="27"/>
      <c r="AR77" s="27"/>
      <c r="AS77" s="27"/>
      <c r="AT77" s="61"/>
      <c r="AU77" s="27"/>
      <c r="AV77" s="60" t="str">
        <f t="shared" si="24"/>
        <v/>
      </c>
    </row>
    <row r="78" spans="1:48" ht="14.4" customHeight="1" x14ac:dyDescent="0.3">
      <c r="A78" s="110" t="str">
        <f t="shared" si="23"/>
        <v/>
      </c>
      <c r="B78" s="100"/>
      <c r="C78" s="98"/>
      <c r="D78" s="114" t="s">
        <v>343</v>
      </c>
      <c r="E78" s="108"/>
      <c r="F78" s="116" t="s">
        <v>424</v>
      </c>
      <c r="G78" s="139"/>
      <c r="H78" s="116" t="s">
        <v>480</v>
      </c>
      <c r="I78" s="139"/>
      <c r="J78" s="114" t="s">
        <v>565</v>
      </c>
      <c r="K78" s="29"/>
      <c r="L78" s="27"/>
      <c r="M78" s="75"/>
      <c r="N78" s="61" t="s">
        <v>632</v>
      </c>
      <c r="O78" s="27"/>
      <c r="P78" s="27" t="s">
        <v>632</v>
      </c>
      <c r="Q78" s="27"/>
      <c r="R78" s="27" t="s">
        <v>632</v>
      </c>
      <c r="S78" s="27"/>
      <c r="T78" s="27" t="s">
        <v>632</v>
      </c>
      <c r="U78" s="27"/>
      <c r="V78" s="61">
        <f t="shared" si="25"/>
        <v>1</v>
      </c>
      <c r="W78" s="27"/>
      <c r="X78" s="61">
        <f t="shared" si="26"/>
        <v>1</v>
      </c>
      <c r="Y78" s="27"/>
      <c r="Z78" s="61">
        <f t="shared" si="27"/>
        <v>1</v>
      </c>
      <c r="AA78" s="27"/>
      <c r="AB78" s="61">
        <f t="shared" si="28"/>
        <v>1</v>
      </c>
      <c r="AC78" s="27"/>
      <c r="AD78" s="61" t="str">
        <f t="shared" si="29"/>
        <v/>
      </c>
      <c r="AE78" s="27"/>
      <c r="AF78" s="27" t="str">
        <f t="shared" si="30"/>
        <v/>
      </c>
      <c r="AG78" s="27"/>
      <c r="AH78" s="27" t="str">
        <f t="shared" si="31"/>
        <v/>
      </c>
      <c r="AI78" s="27"/>
      <c r="AJ78" s="27" t="str">
        <f t="shared" si="32"/>
        <v/>
      </c>
      <c r="AK78" s="27"/>
      <c r="AL78" s="61"/>
      <c r="AM78" s="27"/>
      <c r="AN78" s="27"/>
      <c r="AO78" s="27"/>
      <c r="AP78" s="27"/>
      <c r="AQ78" s="27"/>
      <c r="AR78" s="27"/>
      <c r="AS78" s="27"/>
      <c r="AT78" s="61"/>
      <c r="AU78" s="27"/>
      <c r="AV78" s="60" t="str">
        <f t="shared" si="24"/>
        <v/>
      </c>
    </row>
    <row r="79" spans="1:48" ht="14.4" customHeight="1" x14ac:dyDescent="0.3">
      <c r="A79" s="110" t="str">
        <f t="shared" si="23"/>
        <v/>
      </c>
      <c r="B79" s="100"/>
      <c r="C79" s="98"/>
      <c r="D79" s="114" t="s">
        <v>319</v>
      </c>
      <c r="E79" s="108"/>
      <c r="F79" s="116" t="s">
        <v>425</v>
      </c>
      <c r="G79" s="139"/>
      <c r="H79" s="116" t="s">
        <v>484</v>
      </c>
      <c r="I79" s="139"/>
      <c r="J79" s="114" t="s">
        <v>568</v>
      </c>
      <c r="K79" s="29"/>
      <c r="L79" s="27"/>
      <c r="M79" s="75"/>
      <c r="N79" s="61" t="s">
        <v>632</v>
      </c>
      <c r="O79" s="27"/>
      <c r="P79" s="27" t="s">
        <v>632</v>
      </c>
      <c r="Q79" s="27"/>
      <c r="R79" s="27" t="s">
        <v>632</v>
      </c>
      <c r="S79" s="27"/>
      <c r="T79" s="27" t="s">
        <v>632</v>
      </c>
      <c r="U79" s="27"/>
      <c r="V79" s="61">
        <f t="shared" si="25"/>
        <v>1</v>
      </c>
      <c r="W79" s="27"/>
      <c r="X79" s="61">
        <f t="shared" si="26"/>
        <v>1</v>
      </c>
      <c r="Y79" s="27"/>
      <c r="Z79" s="61">
        <f t="shared" si="27"/>
        <v>1</v>
      </c>
      <c r="AA79" s="27"/>
      <c r="AB79" s="61">
        <f t="shared" si="28"/>
        <v>1</v>
      </c>
      <c r="AC79" s="27"/>
      <c r="AD79" s="61" t="str">
        <f t="shared" si="29"/>
        <v/>
      </c>
      <c r="AE79" s="27"/>
      <c r="AF79" s="27" t="str">
        <f t="shared" si="30"/>
        <v/>
      </c>
      <c r="AG79" s="27"/>
      <c r="AH79" s="27" t="str">
        <f t="shared" si="31"/>
        <v/>
      </c>
      <c r="AI79" s="27"/>
      <c r="AJ79" s="27" t="str">
        <f t="shared" si="32"/>
        <v/>
      </c>
      <c r="AK79" s="27"/>
      <c r="AL79" s="61"/>
      <c r="AM79" s="27"/>
      <c r="AN79" s="27"/>
      <c r="AO79" s="27"/>
      <c r="AP79" s="27"/>
      <c r="AQ79" s="27"/>
      <c r="AR79" s="27"/>
      <c r="AS79" s="27"/>
      <c r="AT79" s="61"/>
      <c r="AU79" s="27"/>
      <c r="AV79" s="60" t="str">
        <f t="shared" si="24"/>
        <v/>
      </c>
    </row>
    <row r="80" spans="1:48" ht="14.4" customHeight="1" x14ac:dyDescent="0.3">
      <c r="A80" s="110" t="str">
        <f t="shared" si="23"/>
        <v/>
      </c>
      <c r="B80" s="100"/>
      <c r="C80" s="98"/>
      <c r="D80" s="114" t="s">
        <v>345</v>
      </c>
      <c r="E80" s="108"/>
      <c r="F80" s="116" t="s">
        <v>427</v>
      </c>
      <c r="G80" s="139"/>
      <c r="H80" s="116" t="s">
        <v>489</v>
      </c>
      <c r="I80" s="139"/>
      <c r="J80" s="114" t="s">
        <v>572</v>
      </c>
      <c r="K80" s="29"/>
      <c r="L80" s="27"/>
      <c r="M80" s="75"/>
      <c r="N80" s="61" t="s">
        <v>632</v>
      </c>
      <c r="O80" s="27"/>
      <c r="P80" s="27" t="s">
        <v>632</v>
      </c>
      <c r="Q80" s="27"/>
      <c r="R80" s="27" t="s">
        <v>632</v>
      </c>
      <c r="S80" s="27"/>
      <c r="T80" s="27" t="s">
        <v>632</v>
      </c>
      <c r="U80" s="27"/>
      <c r="V80" s="61">
        <f t="shared" si="25"/>
        <v>1</v>
      </c>
      <c r="W80" s="27"/>
      <c r="X80" s="61">
        <f t="shared" si="26"/>
        <v>1</v>
      </c>
      <c r="Y80" s="27"/>
      <c r="Z80" s="61">
        <f t="shared" si="27"/>
        <v>1</v>
      </c>
      <c r="AA80" s="27"/>
      <c r="AB80" s="61">
        <f t="shared" si="28"/>
        <v>1</v>
      </c>
      <c r="AC80" s="27"/>
      <c r="AD80" s="61" t="str">
        <f t="shared" si="29"/>
        <v/>
      </c>
      <c r="AE80" s="27"/>
      <c r="AF80" s="27" t="str">
        <f t="shared" si="30"/>
        <v/>
      </c>
      <c r="AG80" s="27"/>
      <c r="AH80" s="27" t="str">
        <f t="shared" si="31"/>
        <v/>
      </c>
      <c r="AI80" s="27"/>
      <c r="AJ80" s="27" t="str">
        <f t="shared" si="32"/>
        <v/>
      </c>
      <c r="AK80" s="27"/>
      <c r="AL80" s="61"/>
      <c r="AM80" s="27"/>
      <c r="AN80" s="27"/>
      <c r="AO80" s="27"/>
      <c r="AP80" s="27"/>
      <c r="AQ80" s="27"/>
      <c r="AR80" s="27"/>
      <c r="AS80" s="27"/>
      <c r="AT80" s="61"/>
      <c r="AU80" s="27"/>
      <c r="AV80" s="60" t="str">
        <f t="shared" si="24"/>
        <v/>
      </c>
    </row>
    <row r="81" spans="1:48" ht="14.4" customHeight="1" x14ac:dyDescent="0.3">
      <c r="A81" s="110" t="str">
        <f t="shared" si="23"/>
        <v/>
      </c>
      <c r="B81" s="100"/>
      <c r="C81" s="98"/>
      <c r="D81" s="114" t="s">
        <v>352</v>
      </c>
      <c r="E81" s="108"/>
      <c r="F81" s="116" t="s">
        <v>432</v>
      </c>
      <c r="G81" s="139"/>
      <c r="H81" s="116" t="s">
        <v>492</v>
      </c>
      <c r="I81" s="139"/>
      <c r="J81" s="114" t="s">
        <v>581</v>
      </c>
      <c r="K81" s="29"/>
      <c r="L81" s="27"/>
      <c r="M81" s="75"/>
      <c r="N81" s="61" t="s">
        <v>632</v>
      </c>
      <c r="O81" s="27"/>
      <c r="P81" s="27" t="s">
        <v>632</v>
      </c>
      <c r="Q81" s="27"/>
      <c r="R81" s="27" t="s">
        <v>632</v>
      </c>
      <c r="S81" s="27"/>
      <c r="T81" s="27" t="s">
        <v>632</v>
      </c>
      <c r="U81" s="27"/>
      <c r="V81" s="61">
        <f t="shared" si="25"/>
        <v>1</v>
      </c>
      <c r="W81" s="27"/>
      <c r="X81" s="61">
        <f t="shared" si="26"/>
        <v>1</v>
      </c>
      <c r="Y81" s="27"/>
      <c r="Z81" s="61">
        <f t="shared" si="27"/>
        <v>1</v>
      </c>
      <c r="AA81" s="27"/>
      <c r="AB81" s="61">
        <f t="shared" si="28"/>
        <v>1</v>
      </c>
      <c r="AC81" s="27"/>
      <c r="AD81" s="61" t="str">
        <f t="shared" si="29"/>
        <v/>
      </c>
      <c r="AE81" s="27"/>
      <c r="AF81" s="27" t="str">
        <f t="shared" si="30"/>
        <v/>
      </c>
      <c r="AG81" s="27"/>
      <c r="AH81" s="27" t="str">
        <f t="shared" si="31"/>
        <v/>
      </c>
      <c r="AI81" s="27"/>
      <c r="AJ81" s="27" t="str">
        <f t="shared" si="32"/>
        <v/>
      </c>
      <c r="AK81" s="27"/>
      <c r="AL81" s="61"/>
      <c r="AM81" s="27"/>
      <c r="AN81" s="27"/>
      <c r="AO81" s="27"/>
      <c r="AP81" s="27"/>
      <c r="AQ81" s="27"/>
      <c r="AR81" s="27"/>
      <c r="AS81" s="27"/>
      <c r="AT81" s="61"/>
      <c r="AU81" s="27"/>
      <c r="AV81" s="60" t="str">
        <f t="shared" si="24"/>
        <v/>
      </c>
    </row>
    <row r="82" spans="1:48" ht="14.4" customHeight="1" x14ac:dyDescent="0.3">
      <c r="A82" s="110" t="str">
        <f t="shared" si="23"/>
        <v/>
      </c>
      <c r="B82" s="100"/>
      <c r="C82" s="98"/>
      <c r="D82" s="114" t="s">
        <v>356</v>
      </c>
      <c r="E82" s="108"/>
      <c r="F82" s="116" t="s">
        <v>441</v>
      </c>
      <c r="G82" s="139"/>
      <c r="H82" s="116" t="s">
        <v>513</v>
      </c>
      <c r="I82" s="139"/>
      <c r="J82" s="114" t="s">
        <v>586</v>
      </c>
      <c r="K82" s="29"/>
      <c r="L82" s="27"/>
      <c r="M82" s="75"/>
      <c r="N82" s="61" t="s">
        <v>632</v>
      </c>
      <c r="O82" s="27"/>
      <c r="P82" s="27" t="s">
        <v>632</v>
      </c>
      <c r="Q82" s="27"/>
      <c r="R82" s="27" t="s">
        <v>632</v>
      </c>
      <c r="S82" s="27"/>
      <c r="T82" s="27" t="s">
        <v>632</v>
      </c>
      <c r="U82" s="27"/>
      <c r="V82" s="61">
        <f t="shared" si="25"/>
        <v>1</v>
      </c>
      <c r="W82" s="27"/>
      <c r="X82" s="61">
        <f t="shared" si="26"/>
        <v>1</v>
      </c>
      <c r="Y82" s="27"/>
      <c r="Z82" s="61">
        <f t="shared" si="27"/>
        <v>1</v>
      </c>
      <c r="AA82" s="27"/>
      <c r="AB82" s="61">
        <f t="shared" si="28"/>
        <v>1</v>
      </c>
      <c r="AC82" s="27"/>
      <c r="AD82" s="61" t="str">
        <f t="shared" si="29"/>
        <v/>
      </c>
      <c r="AE82" s="27"/>
      <c r="AF82" s="27" t="str">
        <f t="shared" si="30"/>
        <v/>
      </c>
      <c r="AG82" s="27"/>
      <c r="AH82" s="27" t="str">
        <f t="shared" si="31"/>
        <v/>
      </c>
      <c r="AI82" s="27"/>
      <c r="AJ82" s="27" t="str">
        <f t="shared" si="32"/>
        <v/>
      </c>
      <c r="AK82" s="27"/>
      <c r="AL82" s="61"/>
      <c r="AM82" s="27"/>
      <c r="AN82" s="27"/>
      <c r="AO82" s="27"/>
      <c r="AP82" s="27"/>
      <c r="AQ82" s="27"/>
      <c r="AR82" s="27"/>
      <c r="AS82" s="27"/>
      <c r="AT82" s="61"/>
      <c r="AU82" s="27"/>
      <c r="AV82" s="60" t="str">
        <f t="shared" si="24"/>
        <v/>
      </c>
    </row>
    <row r="83" spans="1:48" ht="14.4" customHeight="1" x14ac:dyDescent="0.3">
      <c r="A83" s="110" t="str">
        <f t="shared" si="23"/>
        <v/>
      </c>
      <c r="B83" s="100"/>
      <c r="C83" s="98"/>
      <c r="D83" s="114" t="s">
        <v>378</v>
      </c>
      <c r="E83" s="108"/>
      <c r="F83" s="116" t="s">
        <v>443</v>
      </c>
      <c r="G83" s="139"/>
      <c r="H83" s="116" t="s">
        <v>517</v>
      </c>
      <c r="I83" s="139"/>
      <c r="J83" s="114" t="s">
        <v>595</v>
      </c>
      <c r="K83" s="29"/>
      <c r="L83" s="27"/>
      <c r="M83" s="75"/>
      <c r="N83" s="61" t="s">
        <v>632</v>
      </c>
      <c r="O83" s="27"/>
      <c r="P83" s="27" t="s">
        <v>632</v>
      </c>
      <c r="Q83" s="27"/>
      <c r="R83" s="27" t="s">
        <v>632</v>
      </c>
      <c r="S83" s="27"/>
      <c r="T83" s="27" t="s">
        <v>632</v>
      </c>
      <c r="U83" s="27"/>
      <c r="V83" s="61">
        <f t="shared" si="25"/>
        <v>1</v>
      </c>
      <c r="W83" s="27"/>
      <c r="X83" s="61">
        <f t="shared" si="26"/>
        <v>1</v>
      </c>
      <c r="Y83" s="27"/>
      <c r="Z83" s="61">
        <f t="shared" si="27"/>
        <v>1</v>
      </c>
      <c r="AA83" s="27"/>
      <c r="AB83" s="61">
        <f t="shared" si="28"/>
        <v>1</v>
      </c>
      <c r="AC83" s="27"/>
      <c r="AD83" s="61" t="str">
        <f t="shared" si="29"/>
        <v/>
      </c>
      <c r="AE83" s="27"/>
      <c r="AF83" s="27" t="str">
        <f t="shared" si="30"/>
        <v/>
      </c>
      <c r="AG83" s="27"/>
      <c r="AH83" s="27" t="str">
        <f t="shared" si="31"/>
        <v/>
      </c>
      <c r="AI83" s="27"/>
      <c r="AJ83" s="27" t="str">
        <f t="shared" si="32"/>
        <v/>
      </c>
      <c r="AK83" s="27"/>
      <c r="AL83" s="61"/>
      <c r="AM83" s="27"/>
      <c r="AN83" s="27"/>
      <c r="AO83" s="27"/>
      <c r="AP83" s="27"/>
      <c r="AQ83" s="27"/>
      <c r="AR83" s="27"/>
      <c r="AS83" s="27"/>
      <c r="AT83" s="61"/>
      <c r="AU83" s="27"/>
      <c r="AV83" s="60" t="str">
        <f t="shared" si="24"/>
        <v/>
      </c>
    </row>
    <row r="84" spans="1:48" ht="14.4" customHeight="1" x14ac:dyDescent="0.3">
      <c r="A84" s="110" t="str">
        <f t="shared" si="23"/>
        <v/>
      </c>
      <c r="B84" s="100"/>
      <c r="C84" s="98"/>
      <c r="D84" s="114" t="s">
        <v>380</v>
      </c>
      <c r="E84" s="108"/>
      <c r="F84" s="116" t="s">
        <v>446</v>
      </c>
      <c r="G84" s="139"/>
      <c r="H84" s="116" t="s">
        <v>519</v>
      </c>
      <c r="I84" s="139"/>
      <c r="J84" s="114" t="s">
        <v>599</v>
      </c>
      <c r="K84" s="29"/>
      <c r="L84" s="27"/>
      <c r="M84" s="75"/>
      <c r="N84" s="61" t="s">
        <v>632</v>
      </c>
      <c r="O84" s="27"/>
      <c r="P84" s="27" t="s">
        <v>632</v>
      </c>
      <c r="Q84" s="27"/>
      <c r="R84" s="27" t="s">
        <v>632</v>
      </c>
      <c r="S84" s="27"/>
      <c r="T84" s="27" t="s">
        <v>632</v>
      </c>
      <c r="U84" s="27"/>
      <c r="V84" s="61">
        <f t="shared" si="25"/>
        <v>1</v>
      </c>
      <c r="W84" s="27"/>
      <c r="X84" s="61">
        <f t="shared" si="26"/>
        <v>1</v>
      </c>
      <c r="Y84" s="27"/>
      <c r="Z84" s="61">
        <f t="shared" si="27"/>
        <v>1</v>
      </c>
      <c r="AA84" s="27"/>
      <c r="AB84" s="61">
        <f t="shared" si="28"/>
        <v>1</v>
      </c>
      <c r="AC84" s="27"/>
      <c r="AD84" s="61" t="str">
        <f t="shared" si="29"/>
        <v/>
      </c>
      <c r="AE84" s="27"/>
      <c r="AF84" s="27" t="str">
        <f t="shared" si="30"/>
        <v/>
      </c>
      <c r="AG84" s="27"/>
      <c r="AH84" s="27" t="str">
        <f t="shared" si="31"/>
        <v/>
      </c>
      <c r="AI84" s="27"/>
      <c r="AJ84" s="27" t="str">
        <f t="shared" si="32"/>
        <v/>
      </c>
      <c r="AK84" s="27"/>
      <c r="AL84" s="61"/>
      <c r="AM84" s="27"/>
      <c r="AN84" s="27"/>
      <c r="AO84" s="27"/>
      <c r="AP84" s="27"/>
      <c r="AQ84" s="27"/>
      <c r="AR84" s="27"/>
      <c r="AS84" s="27"/>
      <c r="AT84" s="61"/>
      <c r="AU84" s="27"/>
      <c r="AV84" s="60" t="str">
        <f t="shared" si="24"/>
        <v/>
      </c>
    </row>
    <row r="85" spans="1:48" ht="14.4" customHeight="1" x14ac:dyDescent="0.3">
      <c r="A85" s="110" t="str">
        <f t="shared" si="23"/>
        <v/>
      </c>
      <c r="B85" s="100"/>
      <c r="C85" s="98"/>
      <c r="D85" s="114" t="s">
        <v>382</v>
      </c>
      <c r="E85" s="108"/>
      <c r="F85" s="116" t="s">
        <v>453</v>
      </c>
      <c r="G85" s="139"/>
      <c r="H85" s="116" t="s">
        <v>521</v>
      </c>
      <c r="I85" s="139"/>
      <c r="J85" s="114" t="s">
        <v>604</v>
      </c>
      <c r="K85" s="29"/>
      <c r="L85" s="27"/>
      <c r="M85" s="75"/>
      <c r="N85" s="61" t="s">
        <v>632</v>
      </c>
      <c r="O85" s="27"/>
      <c r="P85" s="27" t="s">
        <v>632</v>
      </c>
      <c r="Q85" s="27"/>
      <c r="R85" s="27" t="s">
        <v>632</v>
      </c>
      <c r="S85" s="27"/>
      <c r="T85" s="27" t="s">
        <v>632</v>
      </c>
      <c r="U85" s="27"/>
      <c r="V85" s="61">
        <f t="shared" si="25"/>
        <v>1</v>
      </c>
      <c r="W85" s="27"/>
      <c r="X85" s="61">
        <f t="shared" si="26"/>
        <v>1</v>
      </c>
      <c r="Y85" s="27"/>
      <c r="Z85" s="61">
        <f t="shared" si="27"/>
        <v>1</v>
      </c>
      <c r="AA85" s="27"/>
      <c r="AB85" s="61">
        <f t="shared" si="28"/>
        <v>1</v>
      </c>
      <c r="AC85" s="27"/>
      <c r="AD85" s="61" t="str">
        <f t="shared" si="29"/>
        <v/>
      </c>
      <c r="AE85" s="27"/>
      <c r="AF85" s="27" t="str">
        <f t="shared" si="30"/>
        <v/>
      </c>
      <c r="AG85" s="27"/>
      <c r="AH85" s="27" t="str">
        <f t="shared" si="31"/>
        <v/>
      </c>
      <c r="AI85" s="27"/>
      <c r="AJ85" s="27" t="str">
        <f t="shared" si="32"/>
        <v/>
      </c>
      <c r="AK85" s="27"/>
      <c r="AL85" s="61"/>
      <c r="AM85" s="27"/>
      <c r="AN85" s="27"/>
      <c r="AO85" s="27"/>
      <c r="AP85" s="27"/>
      <c r="AQ85" s="27"/>
      <c r="AR85" s="27"/>
      <c r="AS85" s="27"/>
      <c r="AT85" s="61"/>
      <c r="AU85" s="27"/>
      <c r="AV85" s="60" t="str">
        <f t="shared" si="24"/>
        <v/>
      </c>
    </row>
    <row r="86" spans="1:48" ht="14.4" customHeight="1" x14ac:dyDescent="0.3">
      <c r="A86" s="110" t="str">
        <f t="shared" si="23"/>
        <v/>
      </c>
      <c r="B86" s="100"/>
      <c r="C86" s="98"/>
      <c r="D86" s="114" t="s">
        <v>391</v>
      </c>
      <c r="E86" s="108"/>
      <c r="F86" s="116" t="s">
        <v>454</v>
      </c>
      <c r="G86" s="139"/>
      <c r="H86" s="116" t="s">
        <v>532</v>
      </c>
      <c r="I86" s="117"/>
      <c r="J86" s="114"/>
      <c r="K86" s="29"/>
      <c r="L86" s="27"/>
      <c r="M86" s="75"/>
      <c r="N86" s="61" t="s">
        <v>632</v>
      </c>
      <c r="O86" s="27"/>
      <c r="P86" s="27" t="s">
        <v>632</v>
      </c>
      <c r="Q86" s="27"/>
      <c r="R86" s="27" t="s">
        <v>632</v>
      </c>
      <c r="S86" s="27"/>
      <c r="T86" s="27"/>
      <c r="U86" s="27"/>
      <c r="V86" s="61">
        <f t="shared" si="25"/>
        <v>1</v>
      </c>
      <c r="W86" s="27"/>
      <c r="X86" s="61">
        <f t="shared" si="26"/>
        <v>1</v>
      </c>
      <c r="Y86" s="27"/>
      <c r="Z86" s="61">
        <f t="shared" si="27"/>
        <v>1</v>
      </c>
      <c r="AA86" s="27"/>
      <c r="AB86" s="61"/>
      <c r="AC86" s="27"/>
      <c r="AD86" s="61" t="str">
        <f t="shared" si="29"/>
        <v/>
      </c>
      <c r="AE86" s="27"/>
      <c r="AF86" s="27" t="str">
        <f t="shared" si="30"/>
        <v/>
      </c>
      <c r="AG86" s="27"/>
      <c r="AH86" s="27" t="str">
        <f t="shared" si="31"/>
        <v/>
      </c>
      <c r="AI86" s="27"/>
      <c r="AJ86" s="27"/>
      <c r="AK86" s="27"/>
      <c r="AL86" s="61"/>
      <c r="AM86" s="27"/>
      <c r="AN86" s="27"/>
      <c r="AO86" s="27"/>
      <c r="AP86" s="27"/>
      <c r="AQ86" s="27"/>
      <c r="AR86" s="27"/>
      <c r="AS86" s="27"/>
      <c r="AT86" s="61"/>
      <c r="AU86" s="27"/>
      <c r="AV86" s="60" t="str">
        <f t="shared" si="24"/>
        <v/>
      </c>
    </row>
    <row r="87" spans="1:48" ht="14.4" customHeight="1" x14ac:dyDescent="0.3">
      <c r="A87" s="110" t="str">
        <f t="shared" si="23"/>
        <v/>
      </c>
      <c r="B87" s="100"/>
      <c r="C87" s="98"/>
      <c r="D87" s="114" t="s">
        <v>395</v>
      </c>
      <c r="E87" s="108"/>
      <c r="F87" s="116" t="s">
        <v>457</v>
      </c>
      <c r="G87" s="139"/>
      <c r="H87" s="116" t="s">
        <v>533</v>
      </c>
      <c r="I87" s="117"/>
      <c r="J87" s="114"/>
      <c r="K87" s="29"/>
      <c r="L87" s="27"/>
      <c r="M87" s="75"/>
      <c r="N87" s="61" t="s">
        <v>632</v>
      </c>
      <c r="O87" s="27"/>
      <c r="P87" s="27" t="s">
        <v>632</v>
      </c>
      <c r="Q87" s="27"/>
      <c r="R87" s="27" t="s">
        <v>632</v>
      </c>
      <c r="S87" s="27"/>
      <c r="T87" s="27"/>
      <c r="U87" s="27"/>
      <c r="V87" s="61">
        <f t="shared" si="25"/>
        <v>1</v>
      </c>
      <c r="W87" s="27"/>
      <c r="X87" s="61">
        <f t="shared" si="26"/>
        <v>1</v>
      </c>
      <c r="Y87" s="27"/>
      <c r="Z87" s="61">
        <f t="shared" si="27"/>
        <v>1</v>
      </c>
      <c r="AA87" s="27"/>
      <c r="AB87" s="61"/>
      <c r="AC87" s="27"/>
      <c r="AD87" s="61" t="str">
        <f t="shared" si="29"/>
        <v/>
      </c>
      <c r="AE87" s="27"/>
      <c r="AF87" s="27" t="str">
        <f t="shared" si="30"/>
        <v/>
      </c>
      <c r="AG87" s="27"/>
      <c r="AH87" s="27" t="str">
        <f t="shared" si="31"/>
        <v/>
      </c>
      <c r="AI87" s="27"/>
      <c r="AJ87" s="27"/>
      <c r="AK87" s="27"/>
      <c r="AL87" s="61"/>
      <c r="AM87" s="27"/>
      <c r="AN87" s="27"/>
      <c r="AO87" s="27"/>
      <c r="AP87" s="27"/>
      <c r="AQ87" s="27"/>
      <c r="AR87" s="27"/>
      <c r="AS87" s="27"/>
      <c r="AT87" s="61"/>
      <c r="AU87" s="27"/>
      <c r="AV87" s="60" t="str">
        <f t="shared" si="24"/>
        <v/>
      </c>
    </row>
    <row r="88" spans="1:48" ht="14.4" customHeight="1" x14ac:dyDescent="0.3">
      <c r="A88" s="110" t="str">
        <f t="shared" si="23"/>
        <v/>
      </c>
      <c r="B88" s="100"/>
      <c r="C88" s="98"/>
      <c r="D88" s="114" t="s">
        <v>401</v>
      </c>
      <c r="E88" s="108"/>
      <c r="F88" s="116" t="s">
        <v>462</v>
      </c>
      <c r="G88" s="139"/>
      <c r="H88" s="116" t="s">
        <v>682</v>
      </c>
      <c r="I88" s="117"/>
      <c r="J88" s="114"/>
      <c r="K88" s="29"/>
      <c r="L88" s="27"/>
      <c r="M88" s="75"/>
      <c r="N88" s="61" t="s">
        <v>632</v>
      </c>
      <c r="O88" s="27"/>
      <c r="P88" s="27" t="s">
        <v>632</v>
      </c>
      <c r="Q88" s="27"/>
      <c r="R88" s="27" t="s">
        <v>632</v>
      </c>
      <c r="S88" s="27"/>
      <c r="T88" s="27"/>
      <c r="U88" s="27"/>
      <c r="V88" s="61">
        <f t="shared" si="25"/>
        <v>1</v>
      </c>
      <c r="W88" s="27"/>
      <c r="X88" s="61">
        <f t="shared" si="26"/>
        <v>1</v>
      </c>
      <c r="Y88" s="27"/>
      <c r="Z88" s="61">
        <f t="shared" si="27"/>
        <v>1</v>
      </c>
      <c r="AA88" s="27"/>
      <c r="AB88" s="61"/>
      <c r="AC88" s="27"/>
      <c r="AD88" s="61" t="str">
        <f t="shared" si="29"/>
        <v/>
      </c>
      <c r="AE88" s="27"/>
      <c r="AF88" s="27" t="str">
        <f t="shared" si="30"/>
        <v/>
      </c>
      <c r="AG88" s="27"/>
      <c r="AH88" s="27" t="str">
        <f t="shared" si="31"/>
        <v/>
      </c>
      <c r="AI88" s="27"/>
      <c r="AJ88" s="27"/>
      <c r="AK88" s="27"/>
      <c r="AL88" s="61"/>
      <c r="AM88" s="27"/>
      <c r="AN88" s="27"/>
      <c r="AO88" s="27"/>
      <c r="AP88" s="27"/>
      <c r="AQ88" s="27"/>
      <c r="AR88" s="27"/>
      <c r="AS88" s="27"/>
      <c r="AT88" s="61"/>
      <c r="AU88" s="27"/>
      <c r="AV88" s="60" t="str">
        <f t="shared" si="24"/>
        <v/>
      </c>
    </row>
    <row r="89" spans="1:48" ht="14.4" customHeight="1" x14ac:dyDescent="0.3">
      <c r="A89" s="110" t="str">
        <f t="shared" si="23"/>
        <v/>
      </c>
      <c r="B89" s="100"/>
      <c r="C89" s="113"/>
      <c r="D89" s="114"/>
      <c r="E89" s="115"/>
      <c r="F89" s="116"/>
      <c r="G89" s="117"/>
      <c r="H89" s="116"/>
      <c r="I89" s="117"/>
      <c r="J89" s="114"/>
      <c r="K89" s="29"/>
      <c r="L89" s="27"/>
      <c r="M89" s="75"/>
      <c r="N89" s="61"/>
      <c r="O89" s="27"/>
      <c r="P89" s="27"/>
      <c r="Q89" s="27"/>
      <c r="R89" s="27"/>
      <c r="S89" s="27"/>
      <c r="T89" s="27"/>
      <c r="U89" s="27"/>
      <c r="V89" s="61"/>
      <c r="W89" s="27"/>
      <c r="X89" s="61"/>
      <c r="Y89" s="27"/>
      <c r="Z89" s="61"/>
      <c r="AA89" s="27"/>
      <c r="AB89" s="61"/>
      <c r="AC89" s="27"/>
      <c r="AD89" s="61"/>
      <c r="AE89" s="27"/>
      <c r="AF89" s="27"/>
      <c r="AG89" s="27"/>
      <c r="AH89" s="27"/>
      <c r="AI89" s="27"/>
      <c r="AJ89" s="27"/>
      <c r="AK89" s="27"/>
      <c r="AL89" s="61"/>
      <c r="AM89" s="27"/>
      <c r="AN89" s="27"/>
      <c r="AO89" s="27"/>
      <c r="AP89" s="27"/>
      <c r="AQ89" s="27"/>
      <c r="AR89" s="27"/>
      <c r="AS89" s="27"/>
      <c r="AT89" s="61"/>
      <c r="AU89" s="27"/>
      <c r="AV89" s="60" t="str">
        <f t="shared" si="24"/>
        <v/>
      </c>
    </row>
    <row r="90" spans="1:48" ht="14.4" customHeight="1" x14ac:dyDescent="0.3">
      <c r="A90" s="110" t="str">
        <f t="shared" si="23"/>
        <v/>
      </c>
      <c r="B90" s="100" t="s">
        <v>665</v>
      </c>
      <c r="C90" s="113"/>
      <c r="D90" s="114"/>
      <c r="E90" s="115"/>
      <c r="F90" s="116"/>
      <c r="G90" s="117"/>
      <c r="H90" s="116"/>
      <c r="I90" s="117"/>
      <c r="J90" s="114"/>
      <c r="K90" s="29"/>
      <c r="L90" s="27"/>
      <c r="M90" s="75"/>
      <c r="N90" s="61"/>
      <c r="O90" s="27"/>
      <c r="P90" s="27"/>
      <c r="Q90" s="27"/>
      <c r="R90" s="27"/>
      <c r="S90" s="27"/>
      <c r="T90" s="27"/>
      <c r="U90" s="27"/>
      <c r="V90" s="61"/>
      <c r="W90" s="27"/>
      <c r="X90" s="61"/>
      <c r="Y90" s="27"/>
      <c r="Z90" s="61"/>
      <c r="AA90" s="27"/>
      <c r="AB90" s="61"/>
      <c r="AC90" s="27"/>
      <c r="AD90" s="61"/>
      <c r="AE90" s="27"/>
      <c r="AF90" s="27"/>
      <c r="AG90" s="27"/>
      <c r="AH90" s="27"/>
      <c r="AI90" s="27"/>
      <c r="AJ90" s="27"/>
      <c r="AK90" s="27"/>
      <c r="AL90" s="61"/>
      <c r="AM90" s="27"/>
      <c r="AN90" s="27"/>
      <c r="AO90" s="27"/>
      <c r="AP90" s="27"/>
      <c r="AQ90" s="27"/>
      <c r="AR90" s="27"/>
      <c r="AS90" s="27"/>
      <c r="AT90" s="61"/>
      <c r="AU90" s="27"/>
      <c r="AV90" s="60" t="str">
        <f t="shared" si="24"/>
        <v/>
      </c>
    </row>
    <row r="91" spans="1:48" ht="6" customHeight="1" x14ac:dyDescent="0.3">
      <c r="A91" s="110" t="str">
        <f t="shared" si="23"/>
        <v/>
      </c>
      <c r="B91" s="100"/>
      <c r="C91" s="113"/>
      <c r="D91" s="114"/>
      <c r="E91" s="115"/>
      <c r="F91" s="116"/>
      <c r="G91" s="117"/>
      <c r="H91" s="116"/>
      <c r="I91" s="117"/>
      <c r="J91" s="114"/>
      <c r="K91" s="29"/>
      <c r="L91" s="27"/>
      <c r="M91" s="75"/>
      <c r="N91" s="61"/>
      <c r="O91" s="27"/>
      <c r="P91" s="27"/>
      <c r="Q91" s="27"/>
      <c r="R91" s="27"/>
      <c r="S91" s="27"/>
      <c r="T91" s="27"/>
      <c r="U91" s="27"/>
      <c r="V91" s="61"/>
      <c r="W91" s="27"/>
      <c r="X91" s="61"/>
      <c r="Y91" s="27"/>
      <c r="Z91" s="61"/>
      <c r="AA91" s="27"/>
      <c r="AB91" s="61"/>
      <c r="AC91" s="27"/>
      <c r="AD91" s="61"/>
      <c r="AE91" s="27"/>
      <c r="AF91" s="27"/>
      <c r="AG91" s="27"/>
      <c r="AH91" s="27"/>
      <c r="AI91" s="27"/>
      <c r="AJ91" s="27"/>
      <c r="AK91" s="27"/>
      <c r="AL91" s="61"/>
      <c r="AM91" s="27"/>
      <c r="AN91" s="27"/>
      <c r="AO91" s="27"/>
      <c r="AP91" s="27"/>
      <c r="AQ91" s="27"/>
      <c r="AR91" s="27"/>
      <c r="AS91" s="27"/>
      <c r="AT91" s="61"/>
      <c r="AU91" s="27"/>
      <c r="AV91" s="60" t="str">
        <f t="shared" si="24"/>
        <v/>
      </c>
    </row>
    <row r="92" spans="1:48" ht="14.4" customHeight="1" x14ac:dyDescent="0.3">
      <c r="A92" s="110" t="str">
        <f t="shared" si="23"/>
        <v/>
      </c>
      <c r="B92" s="100"/>
      <c r="C92" s="98"/>
      <c r="D92" s="114" t="s">
        <v>142</v>
      </c>
      <c r="E92" s="108"/>
      <c r="F92" s="116" t="s">
        <v>674</v>
      </c>
      <c r="G92" s="139"/>
      <c r="H92" s="116" t="s">
        <v>466</v>
      </c>
      <c r="I92" s="139"/>
      <c r="J92" s="114" t="s">
        <v>534</v>
      </c>
      <c r="K92" s="29"/>
      <c r="L92" s="27"/>
      <c r="M92" s="75"/>
      <c r="N92" s="61" t="s">
        <v>632</v>
      </c>
      <c r="O92" s="27"/>
      <c r="P92" s="27" t="s">
        <v>632</v>
      </c>
      <c r="Q92" s="27"/>
      <c r="R92" s="27" t="s">
        <v>632</v>
      </c>
      <c r="S92" s="27"/>
      <c r="T92" s="27" t="s">
        <v>632</v>
      </c>
      <c r="U92" s="27"/>
      <c r="V92" s="61">
        <f t="shared" ref="V92:V107" si="33">IF(Sjabloon_werksoort&lt;&gt;"Atelier", -1, IF($M$4&lt;&gt;0, 0, 1))</f>
        <v>1</v>
      </c>
      <c r="W92" s="27"/>
      <c r="X92" s="61">
        <f t="shared" ref="X92:X107" si="34">IF(Sjabloon_werksoort&lt;&gt;"Atelier", -1, IF($M$4&lt;&gt;0, 0, 1))</f>
        <v>1</v>
      </c>
      <c r="Y92" s="27"/>
      <c r="Z92" s="61">
        <f t="shared" ref="Z92:Z107" si="35">IF(Sjabloon_werksoort&lt;&gt;"Atelier", -1, IF($M$4&lt;&gt;0, 0, 1))</f>
        <v>1</v>
      </c>
      <c r="AA92" s="27"/>
      <c r="AB92" s="61">
        <f t="shared" ref="AB92:AB107" si="36">IF(Sjabloon_werksoort&lt;&gt;"Atelier", -1, IF($M$4&lt;&gt;0, 0, 1))</f>
        <v>1</v>
      </c>
      <c r="AC92" s="27"/>
      <c r="AD92" s="61" t="str">
        <f t="shared" si="29"/>
        <v/>
      </c>
      <c r="AE92" s="27"/>
      <c r="AF92" s="27" t="str">
        <f t="shared" si="30"/>
        <v/>
      </c>
      <c r="AG92" s="27"/>
      <c r="AH92" s="27" t="str">
        <f t="shared" si="31"/>
        <v/>
      </c>
      <c r="AI92" s="27"/>
      <c r="AJ92" s="27" t="str">
        <f t="shared" si="32"/>
        <v/>
      </c>
      <c r="AK92" s="27"/>
      <c r="AL92" s="61"/>
      <c r="AM92" s="27"/>
      <c r="AN92" s="27"/>
      <c r="AO92" s="27"/>
      <c r="AP92" s="27"/>
      <c r="AQ92" s="27"/>
      <c r="AR92" s="27"/>
      <c r="AS92" s="27"/>
      <c r="AT92" s="61"/>
      <c r="AU92" s="27"/>
      <c r="AV92" s="60" t="str">
        <f t="shared" si="24"/>
        <v/>
      </c>
    </row>
    <row r="93" spans="1:48" ht="14.4" customHeight="1" x14ac:dyDescent="0.3">
      <c r="A93" s="110" t="str">
        <f t="shared" si="23"/>
        <v/>
      </c>
      <c r="B93" s="100"/>
      <c r="C93" s="98"/>
      <c r="D93" s="114" t="s">
        <v>188</v>
      </c>
      <c r="E93" s="108"/>
      <c r="F93" s="116" t="s">
        <v>428</v>
      </c>
      <c r="G93" s="139"/>
      <c r="H93" s="116" t="s">
        <v>469</v>
      </c>
      <c r="I93" s="139"/>
      <c r="J93" s="114" t="s">
        <v>689</v>
      </c>
      <c r="K93" s="29"/>
      <c r="L93" s="27"/>
      <c r="M93" s="75"/>
      <c r="N93" s="61" t="s">
        <v>632</v>
      </c>
      <c r="O93" s="27"/>
      <c r="P93" s="27" t="s">
        <v>632</v>
      </c>
      <c r="Q93" s="27"/>
      <c r="R93" s="27" t="s">
        <v>632</v>
      </c>
      <c r="S93" s="27"/>
      <c r="T93" s="27" t="s">
        <v>632</v>
      </c>
      <c r="U93" s="27"/>
      <c r="V93" s="61">
        <f t="shared" si="33"/>
        <v>1</v>
      </c>
      <c r="W93" s="27"/>
      <c r="X93" s="61">
        <f t="shared" si="34"/>
        <v>1</v>
      </c>
      <c r="Y93" s="27"/>
      <c r="Z93" s="61">
        <f t="shared" si="35"/>
        <v>1</v>
      </c>
      <c r="AA93" s="27"/>
      <c r="AB93" s="61">
        <f t="shared" si="36"/>
        <v>1</v>
      </c>
      <c r="AC93" s="27"/>
      <c r="AD93" s="61" t="str">
        <f t="shared" si="29"/>
        <v/>
      </c>
      <c r="AE93" s="27"/>
      <c r="AF93" s="27" t="str">
        <f t="shared" si="30"/>
        <v/>
      </c>
      <c r="AG93" s="27"/>
      <c r="AH93" s="27" t="str">
        <f t="shared" si="31"/>
        <v/>
      </c>
      <c r="AI93" s="27"/>
      <c r="AJ93" s="27" t="str">
        <f t="shared" si="32"/>
        <v/>
      </c>
      <c r="AK93" s="27"/>
      <c r="AL93" s="61"/>
      <c r="AM93" s="27"/>
      <c r="AN93" s="27"/>
      <c r="AO93" s="27"/>
      <c r="AP93" s="27"/>
      <c r="AQ93" s="27"/>
      <c r="AR93" s="27"/>
      <c r="AS93" s="27"/>
      <c r="AT93" s="61"/>
      <c r="AU93" s="27"/>
      <c r="AV93" s="60" t="str">
        <f t="shared" si="24"/>
        <v/>
      </c>
    </row>
    <row r="94" spans="1:48" ht="14.4" customHeight="1" x14ac:dyDescent="0.3">
      <c r="A94" s="110" t="str">
        <f t="shared" si="23"/>
        <v/>
      </c>
      <c r="B94" s="100"/>
      <c r="C94" s="98"/>
      <c r="D94" s="114" t="s">
        <v>197</v>
      </c>
      <c r="E94" s="108"/>
      <c r="F94" s="116" t="s">
        <v>430</v>
      </c>
      <c r="G94" s="139"/>
      <c r="H94" s="116" t="s">
        <v>683</v>
      </c>
      <c r="I94" s="139"/>
      <c r="J94" s="114" t="s">
        <v>557</v>
      </c>
      <c r="K94" s="29"/>
      <c r="L94" s="27"/>
      <c r="M94" s="75"/>
      <c r="N94" s="61" t="s">
        <v>632</v>
      </c>
      <c r="O94" s="27"/>
      <c r="P94" s="27" t="s">
        <v>632</v>
      </c>
      <c r="Q94" s="27"/>
      <c r="R94" s="27" t="s">
        <v>632</v>
      </c>
      <c r="S94" s="27"/>
      <c r="T94" s="27" t="s">
        <v>632</v>
      </c>
      <c r="U94" s="27"/>
      <c r="V94" s="61">
        <f t="shared" si="33"/>
        <v>1</v>
      </c>
      <c r="W94" s="27"/>
      <c r="X94" s="61">
        <f t="shared" si="34"/>
        <v>1</v>
      </c>
      <c r="Y94" s="27"/>
      <c r="Z94" s="61">
        <f t="shared" si="35"/>
        <v>1</v>
      </c>
      <c r="AA94" s="27"/>
      <c r="AB94" s="61">
        <f t="shared" si="36"/>
        <v>1</v>
      </c>
      <c r="AC94" s="27"/>
      <c r="AD94" s="61" t="str">
        <f t="shared" si="29"/>
        <v/>
      </c>
      <c r="AE94" s="27"/>
      <c r="AF94" s="27" t="str">
        <f t="shared" si="30"/>
        <v/>
      </c>
      <c r="AG94" s="27"/>
      <c r="AH94" s="27" t="str">
        <f t="shared" si="31"/>
        <v/>
      </c>
      <c r="AI94" s="27"/>
      <c r="AJ94" s="27" t="str">
        <f t="shared" si="32"/>
        <v/>
      </c>
      <c r="AK94" s="27"/>
      <c r="AL94" s="61"/>
      <c r="AM94" s="27"/>
      <c r="AN94" s="27"/>
      <c r="AO94" s="27"/>
      <c r="AP94" s="27"/>
      <c r="AQ94" s="27"/>
      <c r="AR94" s="27"/>
      <c r="AS94" s="27"/>
      <c r="AT94" s="61"/>
      <c r="AU94" s="27"/>
      <c r="AV94" s="60" t="str">
        <f t="shared" si="24"/>
        <v/>
      </c>
    </row>
    <row r="95" spans="1:48" ht="14.4" customHeight="1" x14ac:dyDescent="0.3">
      <c r="A95" s="110" t="str">
        <f t="shared" si="23"/>
        <v/>
      </c>
      <c r="B95" s="100"/>
      <c r="C95" s="98"/>
      <c r="D95" s="114" t="s">
        <v>238</v>
      </c>
      <c r="E95" s="108"/>
      <c r="F95" s="116" t="s">
        <v>434</v>
      </c>
      <c r="G95" s="139"/>
      <c r="H95" s="116" t="s">
        <v>491</v>
      </c>
      <c r="I95" s="139"/>
      <c r="J95" s="114" t="s">
        <v>564</v>
      </c>
      <c r="K95" s="29"/>
      <c r="L95" s="27"/>
      <c r="M95" s="75"/>
      <c r="N95" s="61" t="s">
        <v>632</v>
      </c>
      <c r="O95" s="27"/>
      <c r="P95" s="27" t="s">
        <v>632</v>
      </c>
      <c r="Q95" s="27"/>
      <c r="R95" s="27" t="s">
        <v>632</v>
      </c>
      <c r="S95" s="27"/>
      <c r="T95" s="27" t="s">
        <v>632</v>
      </c>
      <c r="U95" s="27"/>
      <c r="V95" s="61">
        <f t="shared" si="33"/>
        <v>1</v>
      </c>
      <c r="W95" s="27"/>
      <c r="X95" s="61">
        <f t="shared" si="34"/>
        <v>1</v>
      </c>
      <c r="Y95" s="27"/>
      <c r="Z95" s="61">
        <f t="shared" si="35"/>
        <v>1</v>
      </c>
      <c r="AA95" s="27"/>
      <c r="AB95" s="61">
        <f t="shared" si="36"/>
        <v>1</v>
      </c>
      <c r="AC95" s="27"/>
      <c r="AD95" s="61" t="str">
        <f t="shared" si="29"/>
        <v/>
      </c>
      <c r="AE95" s="27"/>
      <c r="AF95" s="27" t="str">
        <f t="shared" si="30"/>
        <v/>
      </c>
      <c r="AG95" s="27"/>
      <c r="AH95" s="27" t="str">
        <f t="shared" si="31"/>
        <v/>
      </c>
      <c r="AI95" s="27"/>
      <c r="AJ95" s="27" t="str">
        <f t="shared" si="32"/>
        <v/>
      </c>
      <c r="AK95" s="27"/>
      <c r="AL95" s="61"/>
      <c r="AM95" s="27"/>
      <c r="AN95" s="27"/>
      <c r="AO95" s="27"/>
      <c r="AP95" s="27"/>
      <c r="AQ95" s="27"/>
      <c r="AR95" s="27"/>
      <c r="AS95" s="27"/>
      <c r="AT95" s="61"/>
      <c r="AU95" s="27"/>
      <c r="AV95" s="60" t="str">
        <f t="shared" si="24"/>
        <v/>
      </c>
    </row>
    <row r="96" spans="1:48" ht="14.4" customHeight="1" x14ac:dyDescent="0.3">
      <c r="A96" s="110" t="str">
        <f t="shared" si="23"/>
        <v/>
      </c>
      <c r="B96" s="100"/>
      <c r="C96" s="98"/>
      <c r="D96" s="114" t="s">
        <v>301</v>
      </c>
      <c r="E96" s="108"/>
      <c r="F96" s="116" t="s">
        <v>435</v>
      </c>
      <c r="G96" s="139"/>
      <c r="H96" s="116" t="s">
        <v>495</v>
      </c>
      <c r="I96" s="139"/>
      <c r="J96" s="114" t="s">
        <v>567</v>
      </c>
      <c r="K96" s="29"/>
      <c r="L96" s="27"/>
      <c r="M96" s="75"/>
      <c r="N96" s="61" t="s">
        <v>632</v>
      </c>
      <c r="O96" s="27"/>
      <c r="P96" s="27" t="s">
        <v>632</v>
      </c>
      <c r="Q96" s="27"/>
      <c r="R96" s="27" t="s">
        <v>632</v>
      </c>
      <c r="S96" s="27"/>
      <c r="T96" s="27" t="s">
        <v>632</v>
      </c>
      <c r="U96" s="27"/>
      <c r="V96" s="61">
        <f t="shared" si="33"/>
        <v>1</v>
      </c>
      <c r="W96" s="27"/>
      <c r="X96" s="61">
        <f t="shared" si="34"/>
        <v>1</v>
      </c>
      <c r="Y96" s="27"/>
      <c r="Z96" s="61">
        <f t="shared" si="35"/>
        <v>1</v>
      </c>
      <c r="AA96" s="27"/>
      <c r="AB96" s="61">
        <f t="shared" si="36"/>
        <v>1</v>
      </c>
      <c r="AC96" s="27"/>
      <c r="AD96" s="61" t="str">
        <f t="shared" si="29"/>
        <v/>
      </c>
      <c r="AE96" s="27"/>
      <c r="AF96" s="27" t="str">
        <f t="shared" si="30"/>
        <v/>
      </c>
      <c r="AG96" s="27"/>
      <c r="AH96" s="27" t="str">
        <f t="shared" si="31"/>
        <v/>
      </c>
      <c r="AI96" s="27"/>
      <c r="AJ96" s="27" t="str">
        <f t="shared" si="32"/>
        <v/>
      </c>
      <c r="AK96" s="27"/>
      <c r="AL96" s="61"/>
      <c r="AM96" s="27"/>
      <c r="AN96" s="27"/>
      <c r="AO96" s="27"/>
      <c r="AP96" s="27"/>
      <c r="AQ96" s="27"/>
      <c r="AR96" s="27"/>
      <c r="AS96" s="27"/>
      <c r="AT96" s="61"/>
      <c r="AU96" s="27"/>
      <c r="AV96" s="60" t="str">
        <f t="shared" si="24"/>
        <v/>
      </c>
    </row>
    <row r="97" spans="1:48" ht="14.4" customHeight="1" x14ac:dyDescent="0.3">
      <c r="A97" s="110" t="str">
        <f t="shared" si="23"/>
        <v/>
      </c>
      <c r="B97" s="100"/>
      <c r="C97" s="98"/>
      <c r="D97" s="114" t="s">
        <v>347</v>
      </c>
      <c r="E97" s="108"/>
      <c r="F97" s="116" t="s">
        <v>436</v>
      </c>
      <c r="G97" s="139"/>
      <c r="H97" s="116" t="s">
        <v>496</v>
      </c>
      <c r="I97" s="139"/>
      <c r="J97" s="114" t="s">
        <v>571</v>
      </c>
      <c r="K97" s="29"/>
      <c r="L97" s="27"/>
      <c r="M97" s="75"/>
      <c r="N97" s="61" t="s">
        <v>632</v>
      </c>
      <c r="O97" s="27"/>
      <c r="P97" s="27" t="s">
        <v>632</v>
      </c>
      <c r="Q97" s="27"/>
      <c r="R97" s="27" t="s">
        <v>632</v>
      </c>
      <c r="S97" s="27"/>
      <c r="T97" s="27" t="s">
        <v>632</v>
      </c>
      <c r="U97" s="27"/>
      <c r="V97" s="61">
        <f t="shared" si="33"/>
        <v>1</v>
      </c>
      <c r="W97" s="27"/>
      <c r="X97" s="61">
        <f t="shared" si="34"/>
        <v>1</v>
      </c>
      <c r="Y97" s="27"/>
      <c r="Z97" s="61">
        <f t="shared" si="35"/>
        <v>1</v>
      </c>
      <c r="AA97" s="27"/>
      <c r="AB97" s="61">
        <f t="shared" si="36"/>
        <v>1</v>
      </c>
      <c r="AC97" s="27"/>
      <c r="AD97" s="61" t="str">
        <f t="shared" si="29"/>
        <v/>
      </c>
      <c r="AE97" s="27"/>
      <c r="AF97" s="27" t="str">
        <f t="shared" si="30"/>
        <v/>
      </c>
      <c r="AG97" s="27"/>
      <c r="AH97" s="27" t="str">
        <f t="shared" si="31"/>
        <v/>
      </c>
      <c r="AI97" s="27"/>
      <c r="AJ97" s="27" t="str">
        <f t="shared" si="32"/>
        <v/>
      </c>
      <c r="AK97" s="27"/>
      <c r="AL97" s="61"/>
      <c r="AM97" s="27"/>
      <c r="AN97" s="27"/>
      <c r="AO97" s="27"/>
      <c r="AP97" s="27"/>
      <c r="AQ97" s="27"/>
      <c r="AR97" s="27"/>
      <c r="AS97" s="27"/>
      <c r="AT97" s="61"/>
      <c r="AU97" s="27"/>
      <c r="AV97" s="60" t="str">
        <f t="shared" si="24"/>
        <v/>
      </c>
    </row>
    <row r="98" spans="1:48" ht="14.4" customHeight="1" x14ac:dyDescent="0.3">
      <c r="A98" s="110" t="str">
        <f t="shared" si="23"/>
        <v/>
      </c>
      <c r="B98" s="100"/>
      <c r="C98" s="98"/>
      <c r="D98" s="114" t="s">
        <v>361</v>
      </c>
      <c r="E98" s="108"/>
      <c r="F98" s="116" t="s">
        <v>437</v>
      </c>
      <c r="G98" s="139"/>
      <c r="H98" s="116" t="s">
        <v>497</v>
      </c>
      <c r="I98" s="139"/>
      <c r="J98" s="114" t="s">
        <v>690</v>
      </c>
      <c r="K98" s="29"/>
      <c r="L98" s="27"/>
      <c r="M98" s="75"/>
      <c r="N98" s="61" t="s">
        <v>632</v>
      </c>
      <c r="O98" s="27"/>
      <c r="P98" s="27" t="s">
        <v>632</v>
      </c>
      <c r="Q98" s="27"/>
      <c r="R98" s="27" t="s">
        <v>632</v>
      </c>
      <c r="S98" s="27"/>
      <c r="T98" s="27" t="s">
        <v>632</v>
      </c>
      <c r="U98" s="27"/>
      <c r="V98" s="61">
        <f t="shared" si="33"/>
        <v>1</v>
      </c>
      <c r="W98" s="27"/>
      <c r="X98" s="61">
        <f t="shared" si="34"/>
        <v>1</v>
      </c>
      <c r="Y98" s="27"/>
      <c r="Z98" s="61">
        <f t="shared" si="35"/>
        <v>1</v>
      </c>
      <c r="AA98" s="27"/>
      <c r="AB98" s="61">
        <f t="shared" si="36"/>
        <v>1</v>
      </c>
      <c r="AC98" s="27"/>
      <c r="AD98" s="61" t="str">
        <f t="shared" si="29"/>
        <v/>
      </c>
      <c r="AE98" s="27"/>
      <c r="AF98" s="27" t="str">
        <f t="shared" si="30"/>
        <v/>
      </c>
      <c r="AG98" s="27"/>
      <c r="AH98" s="27" t="str">
        <f t="shared" si="31"/>
        <v/>
      </c>
      <c r="AI98" s="27"/>
      <c r="AJ98" s="27" t="str">
        <f t="shared" si="32"/>
        <v/>
      </c>
      <c r="AK98" s="27"/>
      <c r="AL98" s="61"/>
      <c r="AM98" s="27"/>
      <c r="AN98" s="27"/>
      <c r="AO98" s="27"/>
      <c r="AP98" s="27"/>
      <c r="AQ98" s="27"/>
      <c r="AR98" s="27"/>
      <c r="AS98" s="27"/>
      <c r="AT98" s="61"/>
      <c r="AU98" s="27"/>
      <c r="AV98" s="60" t="str">
        <f t="shared" si="24"/>
        <v/>
      </c>
    </row>
    <row r="99" spans="1:48" ht="14.4" customHeight="1" x14ac:dyDescent="0.3">
      <c r="A99" s="110" t="str">
        <f t="shared" si="23"/>
        <v/>
      </c>
      <c r="B99" s="100"/>
      <c r="C99" s="98"/>
      <c r="D99" s="114" t="s">
        <v>363</v>
      </c>
      <c r="E99" s="108"/>
      <c r="F99" s="116" t="s">
        <v>438</v>
      </c>
      <c r="G99" s="139"/>
      <c r="H99" s="116" t="s">
        <v>500</v>
      </c>
      <c r="I99" s="139"/>
      <c r="J99" s="114" t="s">
        <v>578</v>
      </c>
      <c r="K99" s="29"/>
      <c r="L99" s="27"/>
      <c r="M99" s="75"/>
      <c r="N99" s="61" t="s">
        <v>632</v>
      </c>
      <c r="O99" s="27"/>
      <c r="P99" s="27" t="s">
        <v>632</v>
      </c>
      <c r="Q99" s="27"/>
      <c r="R99" s="27" t="s">
        <v>632</v>
      </c>
      <c r="S99" s="27"/>
      <c r="T99" s="27" t="s">
        <v>632</v>
      </c>
      <c r="U99" s="27"/>
      <c r="V99" s="61">
        <f t="shared" si="33"/>
        <v>1</v>
      </c>
      <c r="W99" s="27"/>
      <c r="X99" s="61">
        <f t="shared" si="34"/>
        <v>1</v>
      </c>
      <c r="Y99" s="27"/>
      <c r="Z99" s="61">
        <f t="shared" si="35"/>
        <v>1</v>
      </c>
      <c r="AA99" s="27"/>
      <c r="AB99" s="61">
        <f t="shared" si="36"/>
        <v>1</v>
      </c>
      <c r="AC99" s="27"/>
      <c r="AD99" s="61" t="str">
        <f t="shared" si="29"/>
        <v/>
      </c>
      <c r="AE99" s="27"/>
      <c r="AF99" s="27" t="str">
        <f t="shared" si="30"/>
        <v/>
      </c>
      <c r="AG99" s="27"/>
      <c r="AH99" s="27" t="str">
        <f t="shared" si="31"/>
        <v/>
      </c>
      <c r="AI99" s="27"/>
      <c r="AJ99" s="27" t="str">
        <f t="shared" si="32"/>
        <v/>
      </c>
      <c r="AK99" s="27"/>
      <c r="AL99" s="61"/>
      <c r="AM99" s="27"/>
      <c r="AN99" s="27"/>
      <c r="AO99" s="27"/>
      <c r="AP99" s="27"/>
      <c r="AQ99" s="27"/>
      <c r="AR99" s="27"/>
      <c r="AS99" s="27"/>
      <c r="AT99" s="61"/>
      <c r="AU99" s="27"/>
      <c r="AV99" s="60" t="str">
        <f t="shared" si="24"/>
        <v/>
      </c>
    </row>
    <row r="100" spans="1:48" ht="14.4" customHeight="1" x14ac:dyDescent="0.3">
      <c r="A100" s="110" t="str">
        <f t="shared" si="23"/>
        <v/>
      </c>
      <c r="B100" s="100"/>
      <c r="C100" s="98"/>
      <c r="D100" s="114" t="s">
        <v>366</v>
      </c>
      <c r="E100" s="108"/>
      <c r="F100" s="116" t="s">
        <v>675</v>
      </c>
      <c r="G100" s="139"/>
      <c r="H100" s="116" t="s">
        <v>505</v>
      </c>
      <c r="I100" s="139"/>
      <c r="J100" s="114" t="s">
        <v>582</v>
      </c>
      <c r="K100" s="29"/>
      <c r="L100" s="27"/>
      <c r="M100" s="75"/>
      <c r="N100" s="61" t="s">
        <v>632</v>
      </c>
      <c r="O100" s="27"/>
      <c r="P100" s="27" t="s">
        <v>632</v>
      </c>
      <c r="Q100" s="27"/>
      <c r="R100" s="27" t="s">
        <v>632</v>
      </c>
      <c r="S100" s="27"/>
      <c r="T100" s="27" t="s">
        <v>632</v>
      </c>
      <c r="U100" s="27"/>
      <c r="V100" s="61">
        <f t="shared" si="33"/>
        <v>1</v>
      </c>
      <c r="W100" s="27"/>
      <c r="X100" s="61">
        <f t="shared" si="34"/>
        <v>1</v>
      </c>
      <c r="Y100" s="27"/>
      <c r="Z100" s="61">
        <f t="shared" si="35"/>
        <v>1</v>
      </c>
      <c r="AA100" s="27"/>
      <c r="AB100" s="61">
        <f t="shared" si="36"/>
        <v>1</v>
      </c>
      <c r="AC100" s="27"/>
      <c r="AD100" s="61" t="str">
        <f t="shared" si="29"/>
        <v/>
      </c>
      <c r="AE100" s="27"/>
      <c r="AF100" s="27" t="str">
        <f t="shared" si="30"/>
        <v/>
      </c>
      <c r="AG100" s="27"/>
      <c r="AH100" s="27" t="str">
        <f t="shared" si="31"/>
        <v/>
      </c>
      <c r="AI100" s="27"/>
      <c r="AJ100" s="27" t="str">
        <f t="shared" si="32"/>
        <v/>
      </c>
      <c r="AK100" s="27"/>
      <c r="AL100" s="61"/>
      <c r="AM100" s="27"/>
      <c r="AN100" s="27"/>
      <c r="AO100" s="27"/>
      <c r="AP100" s="27"/>
      <c r="AQ100" s="27"/>
      <c r="AR100" s="27"/>
      <c r="AS100" s="27"/>
      <c r="AT100" s="61"/>
      <c r="AU100" s="27"/>
      <c r="AV100" s="60" t="str">
        <f t="shared" si="24"/>
        <v/>
      </c>
    </row>
    <row r="101" spans="1:48" ht="14.4" customHeight="1" x14ac:dyDescent="0.3">
      <c r="A101" s="110" t="str">
        <f t="shared" si="23"/>
        <v/>
      </c>
      <c r="B101" s="100"/>
      <c r="C101" s="98"/>
      <c r="D101" s="114" t="s">
        <v>367</v>
      </c>
      <c r="E101" s="108"/>
      <c r="F101" s="116" t="s">
        <v>448</v>
      </c>
      <c r="G101" s="139"/>
      <c r="H101" s="116" t="s">
        <v>509</v>
      </c>
      <c r="I101" s="139"/>
      <c r="J101" s="114" t="s">
        <v>585</v>
      </c>
      <c r="K101" s="29"/>
      <c r="L101" s="27"/>
      <c r="M101" s="75"/>
      <c r="N101" s="61" t="s">
        <v>632</v>
      </c>
      <c r="O101" s="27"/>
      <c r="P101" s="27" t="s">
        <v>632</v>
      </c>
      <c r="Q101" s="27"/>
      <c r="R101" s="27" t="s">
        <v>632</v>
      </c>
      <c r="S101" s="27"/>
      <c r="T101" s="27" t="s">
        <v>632</v>
      </c>
      <c r="U101" s="27"/>
      <c r="V101" s="61">
        <f t="shared" si="33"/>
        <v>1</v>
      </c>
      <c r="W101" s="27"/>
      <c r="X101" s="61">
        <f t="shared" si="34"/>
        <v>1</v>
      </c>
      <c r="Y101" s="27"/>
      <c r="Z101" s="61">
        <f t="shared" si="35"/>
        <v>1</v>
      </c>
      <c r="AA101" s="27"/>
      <c r="AB101" s="61">
        <f t="shared" si="36"/>
        <v>1</v>
      </c>
      <c r="AC101" s="27"/>
      <c r="AD101" s="61" t="str">
        <f t="shared" si="29"/>
        <v/>
      </c>
      <c r="AE101" s="27"/>
      <c r="AF101" s="27" t="str">
        <f t="shared" si="30"/>
        <v/>
      </c>
      <c r="AG101" s="27"/>
      <c r="AH101" s="27" t="str">
        <f t="shared" si="31"/>
        <v/>
      </c>
      <c r="AI101" s="27"/>
      <c r="AJ101" s="27" t="str">
        <f t="shared" si="32"/>
        <v/>
      </c>
      <c r="AK101" s="27"/>
      <c r="AL101" s="61"/>
      <c r="AM101" s="27"/>
      <c r="AN101" s="27"/>
      <c r="AO101" s="27"/>
      <c r="AP101" s="27"/>
      <c r="AQ101" s="27"/>
      <c r="AR101" s="27"/>
      <c r="AS101" s="27"/>
      <c r="AT101" s="61"/>
      <c r="AU101" s="27"/>
      <c r="AV101" s="60" t="str">
        <f t="shared" si="24"/>
        <v/>
      </c>
    </row>
    <row r="102" spans="1:48" ht="14.4" customHeight="1" x14ac:dyDescent="0.3">
      <c r="A102" s="110" t="str">
        <f t="shared" si="23"/>
        <v/>
      </c>
      <c r="B102" s="100"/>
      <c r="C102" s="98"/>
      <c r="D102" s="114" t="s">
        <v>368</v>
      </c>
      <c r="E102" s="108"/>
      <c r="F102" s="116" t="s">
        <v>450</v>
      </c>
      <c r="G102" s="139"/>
      <c r="H102" s="116" t="s">
        <v>511</v>
      </c>
      <c r="I102" s="139"/>
      <c r="J102" s="114" t="s">
        <v>588</v>
      </c>
      <c r="K102" s="29"/>
      <c r="L102" s="27"/>
      <c r="M102" s="75"/>
      <c r="N102" s="61" t="s">
        <v>632</v>
      </c>
      <c r="O102" s="27"/>
      <c r="P102" s="27" t="s">
        <v>632</v>
      </c>
      <c r="Q102" s="27"/>
      <c r="R102" s="27" t="s">
        <v>632</v>
      </c>
      <c r="S102" s="27"/>
      <c r="T102" s="27" t="s">
        <v>632</v>
      </c>
      <c r="U102" s="27"/>
      <c r="V102" s="61">
        <f t="shared" si="33"/>
        <v>1</v>
      </c>
      <c r="W102" s="27"/>
      <c r="X102" s="61">
        <f t="shared" si="34"/>
        <v>1</v>
      </c>
      <c r="Y102" s="27"/>
      <c r="Z102" s="61">
        <f t="shared" si="35"/>
        <v>1</v>
      </c>
      <c r="AA102" s="27"/>
      <c r="AB102" s="61">
        <f t="shared" si="36"/>
        <v>1</v>
      </c>
      <c r="AC102" s="27"/>
      <c r="AD102" s="61" t="str">
        <f t="shared" si="29"/>
        <v/>
      </c>
      <c r="AE102" s="27"/>
      <c r="AF102" s="27" t="str">
        <f t="shared" si="30"/>
        <v/>
      </c>
      <c r="AG102" s="27"/>
      <c r="AH102" s="27" t="str">
        <f t="shared" si="31"/>
        <v/>
      </c>
      <c r="AI102" s="27"/>
      <c r="AJ102" s="27" t="str">
        <f t="shared" si="32"/>
        <v/>
      </c>
      <c r="AK102" s="27"/>
      <c r="AL102" s="61"/>
      <c r="AM102" s="27"/>
      <c r="AN102" s="27"/>
      <c r="AO102" s="27"/>
      <c r="AP102" s="27"/>
      <c r="AQ102" s="27"/>
      <c r="AR102" s="27"/>
      <c r="AS102" s="27"/>
      <c r="AT102" s="61"/>
      <c r="AU102" s="27"/>
      <c r="AV102" s="60" t="str">
        <f t="shared" si="24"/>
        <v/>
      </c>
    </row>
    <row r="103" spans="1:48" ht="14.4" customHeight="1" x14ac:dyDescent="0.3">
      <c r="A103" s="110" t="str">
        <f t="shared" si="23"/>
        <v/>
      </c>
      <c r="B103" s="100"/>
      <c r="C103" s="98"/>
      <c r="D103" s="114" t="s">
        <v>370</v>
      </c>
      <c r="E103" s="108"/>
      <c r="F103" s="116" t="s">
        <v>452</v>
      </c>
      <c r="G103" s="139"/>
      <c r="H103" s="116" t="s">
        <v>512</v>
      </c>
      <c r="I103" s="139"/>
      <c r="J103" s="114" t="s">
        <v>591</v>
      </c>
      <c r="K103" s="29"/>
      <c r="L103" s="27"/>
      <c r="M103" s="75"/>
      <c r="N103" s="61" t="s">
        <v>632</v>
      </c>
      <c r="O103" s="27"/>
      <c r="P103" s="27" t="s">
        <v>632</v>
      </c>
      <c r="Q103" s="27"/>
      <c r="R103" s="27" t="s">
        <v>632</v>
      </c>
      <c r="S103" s="27"/>
      <c r="T103" s="27" t="s">
        <v>632</v>
      </c>
      <c r="U103" s="27"/>
      <c r="V103" s="61">
        <f t="shared" si="33"/>
        <v>1</v>
      </c>
      <c r="W103" s="27"/>
      <c r="X103" s="61">
        <f t="shared" si="34"/>
        <v>1</v>
      </c>
      <c r="Y103" s="27"/>
      <c r="Z103" s="61">
        <f t="shared" si="35"/>
        <v>1</v>
      </c>
      <c r="AA103" s="27"/>
      <c r="AB103" s="61">
        <f t="shared" si="36"/>
        <v>1</v>
      </c>
      <c r="AC103" s="27"/>
      <c r="AD103" s="61" t="str">
        <f t="shared" si="29"/>
        <v/>
      </c>
      <c r="AE103" s="27"/>
      <c r="AF103" s="27" t="str">
        <f t="shared" si="30"/>
        <v/>
      </c>
      <c r="AG103" s="27"/>
      <c r="AH103" s="27" t="str">
        <f t="shared" si="31"/>
        <v/>
      </c>
      <c r="AI103" s="27"/>
      <c r="AJ103" s="27" t="str">
        <f t="shared" si="32"/>
        <v/>
      </c>
      <c r="AK103" s="27"/>
      <c r="AL103" s="61"/>
      <c r="AM103" s="27"/>
      <c r="AN103" s="27"/>
      <c r="AO103" s="27"/>
      <c r="AP103" s="27"/>
      <c r="AQ103" s="27"/>
      <c r="AR103" s="27"/>
      <c r="AS103" s="27"/>
      <c r="AT103" s="61"/>
      <c r="AU103" s="27"/>
      <c r="AV103" s="60" t="str">
        <f t="shared" si="24"/>
        <v/>
      </c>
    </row>
    <row r="104" spans="1:48" ht="14.4" customHeight="1" x14ac:dyDescent="0.3">
      <c r="A104" s="110" t="str">
        <f t="shared" si="23"/>
        <v/>
      </c>
      <c r="B104" s="100"/>
      <c r="C104" s="98"/>
      <c r="D104" s="114" t="s">
        <v>374</v>
      </c>
      <c r="E104" s="108"/>
      <c r="F104" s="116" t="s">
        <v>456</v>
      </c>
      <c r="G104" s="139"/>
      <c r="H104" s="116" t="s">
        <v>515</v>
      </c>
      <c r="I104" s="139"/>
      <c r="J104" s="114" t="s">
        <v>596</v>
      </c>
      <c r="K104" s="29"/>
      <c r="L104" s="27"/>
      <c r="M104" s="75"/>
      <c r="N104" s="61" t="s">
        <v>632</v>
      </c>
      <c r="O104" s="27"/>
      <c r="P104" s="27" t="s">
        <v>632</v>
      </c>
      <c r="Q104" s="27"/>
      <c r="R104" s="27" t="s">
        <v>632</v>
      </c>
      <c r="S104" s="27"/>
      <c r="T104" s="27" t="s">
        <v>632</v>
      </c>
      <c r="U104" s="27"/>
      <c r="V104" s="61">
        <f t="shared" si="33"/>
        <v>1</v>
      </c>
      <c r="W104" s="27"/>
      <c r="X104" s="61">
        <f t="shared" si="34"/>
        <v>1</v>
      </c>
      <c r="Y104" s="27"/>
      <c r="Z104" s="61">
        <f t="shared" si="35"/>
        <v>1</v>
      </c>
      <c r="AA104" s="27"/>
      <c r="AB104" s="61">
        <f t="shared" si="36"/>
        <v>1</v>
      </c>
      <c r="AC104" s="27"/>
      <c r="AD104" s="61" t="str">
        <f t="shared" si="29"/>
        <v/>
      </c>
      <c r="AE104" s="27"/>
      <c r="AF104" s="27" t="str">
        <f t="shared" si="30"/>
        <v/>
      </c>
      <c r="AG104" s="27"/>
      <c r="AH104" s="27" t="str">
        <f t="shared" si="31"/>
        <v/>
      </c>
      <c r="AI104" s="27"/>
      <c r="AJ104" s="27" t="str">
        <f t="shared" si="32"/>
        <v/>
      </c>
      <c r="AK104" s="27"/>
      <c r="AL104" s="61"/>
      <c r="AM104" s="27"/>
      <c r="AN104" s="27"/>
      <c r="AO104" s="27"/>
      <c r="AP104" s="27"/>
      <c r="AQ104" s="27"/>
      <c r="AR104" s="27"/>
      <c r="AS104" s="27"/>
      <c r="AT104" s="61"/>
      <c r="AU104" s="27"/>
      <c r="AV104" s="60" t="str">
        <f t="shared" si="24"/>
        <v/>
      </c>
    </row>
    <row r="105" spans="1:48" ht="14.4" customHeight="1" x14ac:dyDescent="0.3">
      <c r="A105" s="110" t="str">
        <f t="shared" si="23"/>
        <v/>
      </c>
      <c r="B105" s="100"/>
      <c r="C105" s="98"/>
      <c r="D105" s="114" t="s">
        <v>379</v>
      </c>
      <c r="E105" s="108"/>
      <c r="F105" s="116" t="s">
        <v>459</v>
      </c>
      <c r="G105" s="139"/>
      <c r="H105" s="116" t="s">
        <v>522</v>
      </c>
      <c r="I105" s="139"/>
      <c r="J105" s="114" t="s">
        <v>602</v>
      </c>
      <c r="K105" s="29"/>
      <c r="L105" s="27"/>
      <c r="M105" s="75"/>
      <c r="N105" s="61" t="s">
        <v>632</v>
      </c>
      <c r="O105" s="27"/>
      <c r="P105" s="27" t="s">
        <v>632</v>
      </c>
      <c r="Q105" s="27"/>
      <c r="R105" s="27" t="s">
        <v>632</v>
      </c>
      <c r="S105" s="27"/>
      <c r="T105" s="27" t="s">
        <v>632</v>
      </c>
      <c r="U105" s="27"/>
      <c r="V105" s="61">
        <f t="shared" si="33"/>
        <v>1</v>
      </c>
      <c r="W105" s="27"/>
      <c r="X105" s="61">
        <f t="shared" si="34"/>
        <v>1</v>
      </c>
      <c r="Y105" s="27"/>
      <c r="Z105" s="61">
        <f t="shared" si="35"/>
        <v>1</v>
      </c>
      <c r="AA105" s="27"/>
      <c r="AB105" s="61">
        <f t="shared" si="36"/>
        <v>1</v>
      </c>
      <c r="AC105" s="27"/>
      <c r="AD105" s="61" t="str">
        <f t="shared" si="29"/>
        <v/>
      </c>
      <c r="AE105" s="27"/>
      <c r="AF105" s="27" t="str">
        <f t="shared" si="30"/>
        <v/>
      </c>
      <c r="AG105" s="27"/>
      <c r="AH105" s="27" t="str">
        <f t="shared" si="31"/>
        <v/>
      </c>
      <c r="AI105" s="27"/>
      <c r="AJ105" s="27" t="str">
        <f t="shared" si="32"/>
        <v/>
      </c>
      <c r="AK105" s="27"/>
      <c r="AL105" s="61"/>
      <c r="AM105" s="27"/>
      <c r="AN105" s="27"/>
      <c r="AO105" s="27"/>
      <c r="AP105" s="27"/>
      <c r="AQ105" s="27"/>
      <c r="AR105" s="27"/>
      <c r="AS105" s="27"/>
      <c r="AT105" s="61"/>
      <c r="AU105" s="27"/>
      <c r="AV105" s="60" t="str">
        <f t="shared" si="24"/>
        <v/>
      </c>
    </row>
    <row r="106" spans="1:48" ht="14.4" customHeight="1" x14ac:dyDescent="0.3">
      <c r="A106" s="110" t="str">
        <f t="shared" si="23"/>
        <v/>
      </c>
      <c r="B106" s="100"/>
      <c r="C106" s="98"/>
      <c r="D106" s="114" t="s">
        <v>400</v>
      </c>
      <c r="E106" s="108"/>
      <c r="F106" s="116" t="s">
        <v>676</v>
      </c>
      <c r="G106" s="139"/>
      <c r="H106" s="116" t="s">
        <v>523</v>
      </c>
      <c r="I106" s="139"/>
      <c r="J106" s="114" t="s">
        <v>605</v>
      </c>
      <c r="K106" s="29"/>
      <c r="L106" s="27"/>
      <c r="M106" s="75"/>
      <c r="N106" s="61" t="s">
        <v>632</v>
      </c>
      <c r="O106" s="27"/>
      <c r="P106" s="27" t="s">
        <v>632</v>
      </c>
      <c r="Q106" s="27"/>
      <c r="R106" s="27" t="s">
        <v>632</v>
      </c>
      <c r="S106" s="27"/>
      <c r="T106" s="27" t="s">
        <v>632</v>
      </c>
      <c r="U106" s="27"/>
      <c r="V106" s="61">
        <f t="shared" si="33"/>
        <v>1</v>
      </c>
      <c r="W106" s="27"/>
      <c r="X106" s="61">
        <f t="shared" si="34"/>
        <v>1</v>
      </c>
      <c r="Y106" s="27"/>
      <c r="Z106" s="61">
        <f t="shared" si="35"/>
        <v>1</v>
      </c>
      <c r="AA106" s="27"/>
      <c r="AB106" s="61">
        <f t="shared" si="36"/>
        <v>1</v>
      </c>
      <c r="AC106" s="27"/>
      <c r="AD106" s="61" t="str">
        <f t="shared" si="29"/>
        <v/>
      </c>
      <c r="AE106" s="27"/>
      <c r="AF106" s="27" t="str">
        <f t="shared" si="30"/>
        <v/>
      </c>
      <c r="AG106" s="27"/>
      <c r="AH106" s="27" t="str">
        <f t="shared" si="31"/>
        <v/>
      </c>
      <c r="AI106" s="27"/>
      <c r="AJ106" s="27" t="str">
        <f t="shared" si="32"/>
        <v/>
      </c>
      <c r="AK106" s="27"/>
      <c r="AL106" s="61"/>
      <c r="AM106" s="27"/>
      <c r="AN106" s="27"/>
      <c r="AO106" s="27"/>
      <c r="AP106" s="27"/>
      <c r="AQ106" s="27"/>
      <c r="AR106" s="27"/>
      <c r="AS106" s="27"/>
      <c r="AT106" s="61"/>
      <c r="AU106" s="27"/>
      <c r="AV106" s="60" t="str">
        <f t="shared" si="24"/>
        <v/>
      </c>
    </row>
    <row r="107" spans="1:48" ht="14.4" customHeight="1" x14ac:dyDescent="0.3">
      <c r="A107" s="110" t="str">
        <f t="shared" si="23"/>
        <v/>
      </c>
      <c r="B107" s="100"/>
      <c r="C107" s="98"/>
      <c r="D107" s="114" t="s">
        <v>410</v>
      </c>
      <c r="E107" s="108"/>
      <c r="F107" s="116" t="s">
        <v>465</v>
      </c>
      <c r="G107" s="139"/>
      <c r="H107" s="116" t="s">
        <v>530</v>
      </c>
      <c r="I107" s="139"/>
      <c r="J107" s="114" t="s">
        <v>608</v>
      </c>
      <c r="K107" s="29"/>
      <c r="L107" s="27"/>
      <c r="M107" s="75"/>
      <c r="N107" s="61" t="s">
        <v>632</v>
      </c>
      <c r="O107" s="27"/>
      <c r="P107" s="27" t="s">
        <v>632</v>
      </c>
      <c r="Q107" s="27"/>
      <c r="R107" s="27" t="s">
        <v>632</v>
      </c>
      <c r="S107" s="27"/>
      <c r="T107" s="27" t="s">
        <v>632</v>
      </c>
      <c r="U107" s="27"/>
      <c r="V107" s="61">
        <f t="shared" si="33"/>
        <v>1</v>
      </c>
      <c r="W107" s="27"/>
      <c r="X107" s="61">
        <f t="shared" si="34"/>
        <v>1</v>
      </c>
      <c r="Y107" s="27"/>
      <c r="Z107" s="61">
        <f t="shared" si="35"/>
        <v>1</v>
      </c>
      <c r="AA107" s="27"/>
      <c r="AB107" s="61">
        <f t="shared" si="36"/>
        <v>1</v>
      </c>
      <c r="AC107" s="27"/>
      <c r="AD107" s="61" t="str">
        <f t="shared" si="29"/>
        <v/>
      </c>
      <c r="AE107" s="27"/>
      <c r="AF107" s="27" t="str">
        <f t="shared" si="30"/>
        <v/>
      </c>
      <c r="AG107" s="27"/>
      <c r="AH107" s="27" t="str">
        <f t="shared" si="31"/>
        <v/>
      </c>
      <c r="AI107" s="27"/>
      <c r="AJ107" s="27" t="str">
        <f t="shared" si="32"/>
        <v/>
      </c>
      <c r="AK107" s="27"/>
      <c r="AL107" s="61"/>
      <c r="AM107" s="27"/>
      <c r="AN107" s="27"/>
      <c r="AO107" s="27"/>
      <c r="AP107" s="27"/>
      <c r="AQ107" s="27"/>
      <c r="AR107" s="27"/>
      <c r="AS107" s="27"/>
      <c r="AT107" s="61"/>
      <c r="AU107" s="27"/>
      <c r="AV107" s="60" t="str">
        <f t="shared" si="24"/>
        <v/>
      </c>
    </row>
    <row r="108" spans="1:48" ht="14.4" customHeight="1" x14ac:dyDescent="0.3">
      <c r="A108" s="110" t="str">
        <f t="shared" si="23"/>
        <v/>
      </c>
      <c r="B108" s="100"/>
      <c r="C108" s="113"/>
      <c r="D108" s="27"/>
      <c r="E108" s="118"/>
      <c r="F108" s="112"/>
      <c r="G108" s="112"/>
      <c r="H108" s="112"/>
      <c r="I108" s="112"/>
      <c r="J108" s="27"/>
      <c r="K108" s="29"/>
      <c r="L108" s="27"/>
      <c r="M108" s="75"/>
      <c r="N108" s="61"/>
      <c r="O108" s="27"/>
      <c r="P108" s="27"/>
      <c r="Q108" s="27"/>
      <c r="R108" s="27"/>
      <c r="S108" s="27"/>
      <c r="T108" s="27"/>
      <c r="U108" s="27"/>
      <c r="V108" s="61"/>
      <c r="W108" s="27"/>
      <c r="X108" s="27"/>
      <c r="Y108" s="27"/>
      <c r="Z108" s="27"/>
      <c r="AA108" s="27"/>
      <c r="AB108" s="27"/>
      <c r="AC108" s="27"/>
      <c r="AD108" s="61"/>
      <c r="AE108" s="27"/>
      <c r="AF108" s="27"/>
      <c r="AG108" s="27"/>
      <c r="AH108" s="27"/>
      <c r="AI108" s="27"/>
      <c r="AJ108" s="27"/>
      <c r="AK108" s="27"/>
      <c r="AL108" s="61"/>
      <c r="AM108" s="27"/>
      <c r="AN108" s="27"/>
      <c r="AO108" s="27"/>
      <c r="AP108" s="27"/>
      <c r="AQ108" s="27"/>
      <c r="AR108" s="27"/>
      <c r="AS108" s="27"/>
      <c r="AT108" s="61"/>
      <c r="AU108" s="27"/>
      <c r="AV108" s="60" t="str">
        <f t="shared" si="24"/>
        <v/>
      </c>
    </row>
    <row r="109" spans="1:48" ht="14.4" customHeight="1" x14ac:dyDescent="0.3">
      <c r="A109" s="110" t="str">
        <f t="shared" si="23"/>
        <v/>
      </c>
      <c r="B109" s="100"/>
      <c r="C109" s="113"/>
      <c r="D109" s="27"/>
      <c r="E109" s="118"/>
      <c r="F109" s="112"/>
      <c r="G109" s="112"/>
      <c r="H109" s="112"/>
      <c r="I109" s="112"/>
      <c r="J109" s="27"/>
      <c r="K109" s="29"/>
      <c r="L109" s="27"/>
      <c r="M109" s="75"/>
      <c r="N109" s="61"/>
      <c r="O109" s="27"/>
      <c r="P109" s="27"/>
      <c r="Q109" s="27"/>
      <c r="R109" s="27"/>
      <c r="S109" s="27"/>
      <c r="T109" s="27"/>
      <c r="U109" s="27"/>
      <c r="V109" s="61"/>
      <c r="W109" s="27"/>
      <c r="X109" s="27"/>
      <c r="Y109" s="27"/>
      <c r="Z109" s="27"/>
      <c r="AA109" s="27"/>
      <c r="AB109" s="27"/>
      <c r="AC109" s="27"/>
      <c r="AD109" s="61"/>
      <c r="AE109" s="27"/>
      <c r="AF109" s="27"/>
      <c r="AG109" s="27"/>
      <c r="AH109" s="27"/>
      <c r="AI109" s="27"/>
      <c r="AJ109" s="27"/>
      <c r="AK109" s="27"/>
      <c r="AL109" s="61"/>
      <c r="AM109" s="27"/>
      <c r="AN109" s="27"/>
      <c r="AO109" s="27"/>
      <c r="AP109" s="27"/>
      <c r="AQ109" s="27"/>
      <c r="AR109" s="27"/>
      <c r="AS109" s="27"/>
      <c r="AT109" s="61"/>
      <c r="AU109" s="27"/>
      <c r="AV109" s="60" t="str">
        <f t="shared" si="24"/>
        <v/>
      </c>
    </row>
    <row r="110" spans="1:48" ht="14.4" customHeight="1" x14ac:dyDescent="0.3">
      <c r="A110" s="110" t="str">
        <f t="shared" si="23"/>
        <v/>
      </c>
      <c r="B110" s="100"/>
      <c r="C110" s="27"/>
      <c r="D110" s="27"/>
      <c r="E110" s="27"/>
      <c r="F110" s="27"/>
      <c r="G110" s="27"/>
      <c r="H110" s="27"/>
      <c r="I110" s="27"/>
      <c r="J110" s="27"/>
      <c r="K110" s="29"/>
      <c r="L110" s="27"/>
      <c r="M110" s="75"/>
      <c r="N110" s="61"/>
      <c r="O110" s="27"/>
      <c r="P110" s="27"/>
      <c r="Q110" s="27"/>
      <c r="R110" s="27"/>
      <c r="S110" s="27"/>
      <c r="T110" s="27"/>
      <c r="U110" s="27"/>
      <c r="V110" s="61"/>
      <c r="W110" s="27"/>
      <c r="X110" s="27"/>
      <c r="Y110" s="27"/>
      <c r="Z110" s="27"/>
      <c r="AA110" s="27"/>
      <c r="AB110" s="27"/>
      <c r="AC110" s="27"/>
      <c r="AD110" s="61"/>
      <c r="AE110" s="27"/>
      <c r="AF110" s="27"/>
      <c r="AG110" s="27"/>
      <c r="AH110" s="27"/>
      <c r="AI110" s="27"/>
      <c r="AJ110" s="27"/>
      <c r="AK110" s="27"/>
      <c r="AL110" s="61"/>
      <c r="AM110" s="27"/>
      <c r="AN110" s="27"/>
      <c r="AO110" s="27"/>
      <c r="AP110" s="27"/>
      <c r="AQ110" s="27"/>
      <c r="AR110" s="27"/>
      <c r="AS110" s="27"/>
      <c r="AT110" s="61" t="str">
        <f t="shared" si="6"/>
        <v/>
      </c>
      <c r="AU110" s="27" t="str">
        <f>IF(L110&lt;&gt;"", IF(L110&lt;&gt;1, IF(SUM(L110:$L$111)&lt;&gt;0, "| Laat geen witruimte tussen ingevulde rijen.", ""), ""), "")</f>
        <v/>
      </c>
      <c r="AV110" s="60" t="str">
        <f t="shared" si="24"/>
        <v/>
      </c>
    </row>
    <row r="111" spans="1:48" x14ac:dyDescent="0.3">
      <c r="A111" s="110" t="str">
        <f t="shared" si="23"/>
        <v/>
      </c>
      <c r="B111" s="100"/>
      <c r="C111" s="27"/>
      <c r="D111" s="27"/>
      <c r="E111" s="27"/>
      <c r="F111" s="27"/>
      <c r="G111" s="27"/>
      <c r="H111" s="27"/>
      <c r="I111" s="27"/>
      <c r="J111" s="27"/>
      <c r="K111" s="29"/>
      <c r="L111" s="27"/>
      <c r="M111" s="75"/>
      <c r="N111" s="61"/>
      <c r="O111" s="27"/>
      <c r="P111" s="27"/>
      <c r="Q111" s="27"/>
      <c r="R111" s="27"/>
      <c r="S111" s="27"/>
      <c r="T111" s="27"/>
      <c r="U111" s="27"/>
      <c r="V111" s="61"/>
      <c r="W111" s="27"/>
      <c r="X111" s="27"/>
      <c r="Y111" s="27"/>
      <c r="Z111" s="27"/>
      <c r="AA111" s="27"/>
      <c r="AB111" s="27"/>
      <c r="AC111" s="27"/>
      <c r="AD111" s="61"/>
      <c r="AE111" s="27"/>
      <c r="AF111" s="27"/>
      <c r="AG111" s="27"/>
      <c r="AH111" s="27"/>
      <c r="AI111" s="27"/>
      <c r="AJ111" s="27"/>
      <c r="AK111" s="27"/>
      <c r="AL111" s="61"/>
      <c r="AM111" s="27"/>
      <c r="AN111" s="27"/>
      <c r="AO111" s="27"/>
      <c r="AP111" s="27"/>
      <c r="AQ111" s="27"/>
      <c r="AR111" s="27"/>
      <c r="AS111" s="27"/>
      <c r="AT111" s="61" t="str">
        <f t="shared" si="6"/>
        <v/>
      </c>
      <c r="AU111" s="27" t="str">
        <f>IF(L111&lt;&gt;"", IF(L111&lt;&gt;1, IF(SUM(L111:$L$111)&lt;&gt;0, "| Laat geen witruimte tussen ingevulde rijen.", ""), ""), "")</f>
        <v/>
      </c>
      <c r="AV111" s="60" t="str">
        <f t="shared" si="24"/>
        <v/>
      </c>
    </row>
    <row r="112" spans="1:48" x14ac:dyDescent="0.3">
      <c r="A112" s="88"/>
      <c r="B112" s="26"/>
      <c r="C112" s="26"/>
      <c r="D112" s="26"/>
      <c r="E112" s="26"/>
      <c r="F112" s="26"/>
      <c r="G112" s="26"/>
      <c r="H112" s="26"/>
      <c r="I112" s="26"/>
      <c r="J112" s="26"/>
      <c r="K112" s="89"/>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90" t="s">
        <v>6</v>
      </c>
      <c r="AV112" s="26"/>
    </row>
    <row r="113" spans="46:47" x14ac:dyDescent="0.3">
      <c r="AT113" cm="1">
        <f t="array" ref="AT113">SUMPRODUCT(--((AT5:AT111)&lt;&gt;""))</f>
        <v>1</v>
      </c>
      <c r="AU113" cm="1">
        <f t="array" ref="AU113">SUMPRODUCT(--((AU5:AU111)&lt;&gt;""))</f>
        <v>0</v>
      </c>
    </row>
  </sheetData>
  <sheetProtection algorithmName="SHA-512" hashValue="w007PuChbpOvfXQVhvsEd1Lxu+3Vc48KKtg9Q/1bBkVVqOXSzRaL+Ia2PSBoN0peuE8Wo1/aCoJS/Mq+YVnJeQ==" saltValue="EoGHKYeclLYFXeNiZPJgKw==" spinCount="100000" sheet="1" objects="1" scenarios="1" selectLockedCells="1"/>
  <mergeCells count="1">
    <mergeCell ref="B2:F3"/>
  </mergeCells>
  <conditionalFormatting sqref="C5:I111">
    <cfRule type="expression" dxfId="50" priority="1878">
      <formula>#REF!&lt;&gt;""</formula>
    </cfRule>
    <cfRule type="expression" dxfId="49" priority="1879">
      <formula>AND(#REF!&lt;&gt;"", MOD(ROW(), 2)=0)</formula>
    </cfRule>
  </conditionalFormatting>
  <conditionalFormatting sqref="C5:J111">
    <cfRule type="expression" dxfId="48" priority="2">
      <formula>V5=-1</formula>
    </cfRule>
    <cfRule type="expression" dxfId="47" priority="3">
      <formula>AL5&lt;&gt;""</formula>
    </cfRule>
    <cfRule type="expression" dxfId="46" priority="4">
      <formula>AD5&lt;&gt;""</formula>
    </cfRule>
    <cfRule type="expression" dxfId="45" priority="7">
      <formula>V5=1</formula>
    </cfRule>
    <cfRule type="expression" dxfId="44" priority="8">
      <formula>N5&lt;&gt;""</formula>
    </cfRule>
    <cfRule type="expression" dxfId="43" priority="9">
      <formula>AND(C5="v", N5="bool")</formula>
    </cfRule>
  </conditionalFormatting>
  <conditionalFormatting sqref="L5:AK111">
    <cfRule type="expression" dxfId="42" priority="1">
      <formula>_xlfn.ISFORMULA(L5)</formula>
    </cfRule>
    <cfRule type="expression" dxfId="41" priority="5">
      <formula>NOT(ISBLANK(L5))</formula>
    </cfRule>
  </conditionalFormatting>
  <pageMargins left="0.70866141732283472" right="0.70866141732283472" top="0.74803149606299213" bottom="0.74803149606299213" header="0.31496062992125984" footer="0.31496062992125984"/>
  <pageSetup paperSize="9" scale="10" fitToHeight="0" orientation="portrait" r:id="rId1"/>
  <headerFooter>
    <oddFooter>Pagina &amp;P van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F0452-E3AC-4C4A-8BE5-44085A0AC47E}">
  <sheetPr codeName="Blad14">
    <pageSetUpPr fitToPage="1"/>
  </sheetPr>
  <dimension ref="A1:BD29"/>
  <sheetViews>
    <sheetView showGridLines="0" zoomScaleNormal="100" zoomScaleSheetLayoutView="100" workbookViewId="0">
      <pane xSplit="1" ySplit="4" topLeftCell="B5" activePane="bottomRight" state="frozen"/>
      <selection pane="topRight"/>
      <selection pane="bottomLeft"/>
      <selection pane="bottomRight"/>
    </sheetView>
  </sheetViews>
  <sheetFormatPr defaultColWidth="8.88671875" defaultRowHeight="14.4" x14ac:dyDescent="0.3"/>
  <cols>
    <col min="1" max="1" width="2.44140625" style="91" customWidth="1"/>
    <col min="2" max="2" width="2.44140625" customWidth="1"/>
    <col min="3" max="3" width="21.44140625" customWidth="1"/>
    <col min="4" max="4" width="33.44140625" customWidth="1"/>
    <col min="5" max="6" width="17.88671875" customWidth="1"/>
    <col min="7" max="7" width="9.109375" customWidth="1"/>
    <col min="8" max="8" width="2.5546875" customWidth="1"/>
    <col min="9" max="9" width="8.88671875" style="28" hidden="1" customWidth="1"/>
    <col min="10" max="29" width="8.88671875" hidden="1" customWidth="1"/>
    <col min="30" max="30" width="2.44140625" style="25" customWidth="1"/>
  </cols>
  <sheetData>
    <row r="1" spans="1:56" ht="24.6" customHeight="1" x14ac:dyDescent="0.3">
      <c r="A1" s="80"/>
      <c r="D1" s="92"/>
      <c r="I1" s="63" t="str">
        <f>IF(Sjabloon_werksoort&lt;&gt;"Gezelschap", "Dit blad is niet van toepassing voor uw organisatie.", IF(I4&lt;&gt;0, "Vul verplichte velden in.  ", "")&amp;IF(J4=1, "Er is 1 foutmelding. Controleer het blad.", IF(J4&gt;1, "Er zijn "&amp;J4&amp;" foutmeldingen. Controleer het blad.", "")))</f>
        <v>Dit blad is niet van toepassing voor uw organisatie.</v>
      </c>
      <c r="AD1" s="81"/>
    </row>
    <row r="2" spans="1:56" s="1" customFormat="1" ht="9.6" customHeight="1" x14ac:dyDescent="0.3">
      <c r="A2" s="82"/>
      <c r="B2" s="165" t="s">
        <v>750</v>
      </c>
      <c r="C2" s="165"/>
      <c r="D2" s="165"/>
      <c r="E2" s="39"/>
      <c r="F2" s="39"/>
      <c r="G2" s="39"/>
      <c r="H2" s="39"/>
      <c r="I2" s="66" t="s">
        <v>656</v>
      </c>
      <c r="J2" s="66"/>
      <c r="K2" s="66"/>
      <c r="L2" s="66"/>
      <c r="M2" s="66"/>
      <c r="N2" s="66"/>
      <c r="O2" s="66"/>
      <c r="P2" s="66"/>
      <c r="Q2" s="66"/>
      <c r="R2" s="66"/>
      <c r="S2" s="66"/>
      <c r="T2" s="66"/>
      <c r="U2" s="66"/>
      <c r="V2" s="66"/>
      <c r="W2" s="66"/>
      <c r="X2" s="106" t="s">
        <v>657</v>
      </c>
      <c r="Y2" s="66"/>
      <c r="Z2" s="66"/>
      <c r="AA2" s="66"/>
      <c r="AB2" s="66"/>
      <c r="AC2" s="66"/>
      <c r="AD2" s="81"/>
    </row>
    <row r="3" spans="1:56" s="1" customFormat="1" ht="12.9" customHeight="1" x14ac:dyDescent="0.3">
      <c r="B3" s="165"/>
      <c r="C3" s="165"/>
      <c r="D3" s="165"/>
      <c r="E3" s="83"/>
      <c r="H3" s="83"/>
      <c r="I3" s="65" t="s">
        <v>752</v>
      </c>
      <c r="J3" s="25" t="s">
        <v>753</v>
      </c>
      <c r="K3" s="67" t="s">
        <v>633</v>
      </c>
      <c r="L3" s="25"/>
      <c r="M3" s="25"/>
      <c r="N3" s="25"/>
      <c r="O3" s="62" t="s">
        <v>619</v>
      </c>
      <c r="P3" s="25"/>
      <c r="Q3" s="66"/>
      <c r="R3" s="25"/>
      <c r="S3" s="67" t="s">
        <v>611</v>
      </c>
      <c r="T3" s="25"/>
      <c r="U3" s="66"/>
      <c r="V3" s="66"/>
      <c r="W3" s="74" t="s">
        <v>48</v>
      </c>
      <c r="X3" s="67" t="s">
        <v>612</v>
      </c>
      <c r="Y3" s="25"/>
      <c r="Z3" s="25"/>
      <c r="AA3" s="25"/>
      <c r="AB3" s="67" t="s">
        <v>53</v>
      </c>
      <c r="AC3" s="25"/>
      <c r="AD3" s="81"/>
    </row>
    <row r="4" spans="1:56" s="85" customFormat="1" ht="14.1" customHeight="1" x14ac:dyDescent="0.3">
      <c r="A4" s="84"/>
      <c r="B4" s="59"/>
      <c r="C4" s="59"/>
      <c r="D4" s="59"/>
      <c r="E4" s="59"/>
      <c r="F4" s="59"/>
      <c r="G4" s="59"/>
      <c r="H4" s="59"/>
      <c r="I4" s="133">
        <f>SUMIF(O9:R28, 1)</f>
        <v>0</v>
      </c>
      <c r="J4" s="134" cm="1">
        <f t="array" ref="J4">SUMPRODUCT(--((S5:V28)&lt;&gt;""))</f>
        <v>0</v>
      </c>
      <c r="K4" s="135" t="str">
        <f>SUBSTITUTE(ADDRESS(1, COLUMN(D4), 4, 1), "1", "")</f>
        <v>D</v>
      </c>
      <c r="L4" s="134" t="str">
        <f t="shared" ref="L4:N4" si="0">SUBSTITUTE(ADDRESS(1, COLUMN(E4), 4, 1), "1", "")</f>
        <v>E</v>
      </c>
      <c r="M4" s="134" t="str">
        <f t="shared" si="0"/>
        <v>F</v>
      </c>
      <c r="N4" s="134" t="str">
        <f t="shared" si="0"/>
        <v>G</v>
      </c>
      <c r="O4" s="135" t="str">
        <f>SUBSTITUTE(ADDRESS(1, COLUMN(D4), 4, 1), "1", "")</f>
        <v>D</v>
      </c>
      <c r="P4" s="134" t="str">
        <f>SUBSTITUTE(ADDRESS(1, COLUMN(E4), 4, 1), "1", "")</f>
        <v>E</v>
      </c>
      <c r="Q4" s="134" t="str">
        <f>SUBSTITUTE(ADDRESS(1, COLUMN(F4), 4, 1), "1", "")</f>
        <v>F</v>
      </c>
      <c r="R4" s="134" t="str">
        <f>SUBSTITUTE(ADDRESS(1, COLUMN(G4), 4, 1), "1", "")</f>
        <v>G</v>
      </c>
      <c r="S4" s="135" t="str">
        <f>SUBSTITUTE(ADDRESS(1, COLUMN(D4), 4, 1), "1", "")</f>
        <v>D</v>
      </c>
      <c r="T4" s="134" t="str">
        <f>SUBSTITUTE(ADDRESS(1, COLUMN(E4), 4, 1), "1", "")</f>
        <v>E</v>
      </c>
      <c r="U4" s="134" t="str">
        <f>SUBSTITUTE(ADDRESS(1, COLUMN(F4), 4, 1), "1", "")</f>
        <v>F</v>
      </c>
      <c r="V4" s="134" t="str">
        <f>SUBSTITUTE(ADDRESS(1, COLUMN(G4), 4, 1), "1", "")</f>
        <v>G</v>
      </c>
      <c r="W4" s="136"/>
      <c r="X4" s="135" t="str">
        <f>SUBSTITUTE(ADDRESS(1, COLUMN(D4), 4, 1), "1", "")</f>
        <v>D</v>
      </c>
      <c r="Y4" s="134" t="str">
        <f>SUBSTITUTE(ADDRESS(1, COLUMN(E4), 4, 1), "1", "")</f>
        <v>E</v>
      </c>
      <c r="Z4" s="134" t="str">
        <f>SUBSTITUTE(ADDRESS(1, COLUMN(F4), 4, 1), "1", "")</f>
        <v>F</v>
      </c>
      <c r="AA4" s="134" t="str">
        <f>SUBSTITUTE(ADDRESS(1, COLUMN(G4), 4, 1), "1", "")</f>
        <v>G</v>
      </c>
      <c r="AB4" s="135" t="s">
        <v>34</v>
      </c>
      <c r="AC4" s="134" t="s">
        <v>34</v>
      </c>
      <c r="AD4" s="86"/>
      <c r="BD4" s="64" t="s">
        <v>44</v>
      </c>
    </row>
    <row r="5" spans="1:56" x14ac:dyDescent="0.3">
      <c r="A5" s="110" t="str">
        <f>IF(AD5&lt;&gt;"", "✘", "")</f>
        <v/>
      </c>
      <c r="B5" s="100"/>
      <c r="C5" s="27"/>
      <c r="D5" s="27"/>
      <c r="E5" s="27"/>
      <c r="F5" s="27"/>
      <c r="G5" s="27"/>
      <c r="H5" s="27"/>
      <c r="I5" s="29"/>
      <c r="J5" s="27"/>
      <c r="K5" s="61"/>
      <c r="L5" s="27"/>
      <c r="M5" s="27"/>
      <c r="N5" s="27"/>
      <c r="O5" s="61"/>
      <c r="P5" s="27"/>
      <c r="Q5" s="27"/>
      <c r="R5" s="27"/>
      <c r="S5" s="61"/>
      <c r="T5" s="27"/>
      <c r="U5" s="69"/>
      <c r="V5" s="69"/>
      <c r="W5" s="137"/>
      <c r="X5" s="61" t="str">
        <f>IF(O5&lt;0, IF(D5&lt;&gt;"", "| Veld '"&amp;X$4&amp;ROW()&amp;"'"&amp;Fout_redundant, ""), "")</f>
        <v/>
      </c>
      <c r="Y5" s="27" t="str">
        <f>IF(P5&lt;0, IF(E5&lt;&gt;"", "| Veld '"&amp;Y$4&amp;ROW()&amp;"'"&amp;Fout_redundant, ""), "")</f>
        <v/>
      </c>
      <c r="Z5" s="27" t="str">
        <f>IF(Q5&lt;0, IF(F5&lt;&gt;"", "| Veld '"&amp;Z$4&amp;ROW()&amp;"'"&amp;Fout_redundant, ""), "")</f>
        <v/>
      </c>
      <c r="AA5" s="27" t="str">
        <f>IF(R5&lt;0, IF(G5&lt;&gt;"", "| Veld '"&amp;AA$4&amp;ROW()&amp;"'"&amp;Fout_redundant, ""), "")</f>
        <v/>
      </c>
      <c r="AB5" s="61"/>
      <c r="AC5" s="27"/>
      <c r="AD5" s="60" t="str">
        <f>_xlfn.CONCAT(S5,X5,T5,Y5,U5,Z5,V5,AA5,W5)</f>
        <v/>
      </c>
    </row>
    <row r="6" spans="1:56" x14ac:dyDescent="0.3">
      <c r="A6" s="110" t="str">
        <f t="shared" ref="A6:A28" si="1">IF(AD6&lt;&gt;"", "✘", "")</f>
        <v/>
      </c>
      <c r="B6" s="100" t="s">
        <v>705</v>
      </c>
      <c r="C6" s="27"/>
      <c r="D6" s="27"/>
      <c r="E6" s="27"/>
      <c r="F6" s="27"/>
      <c r="G6" s="27"/>
      <c r="H6" s="27"/>
      <c r="I6" s="29"/>
      <c r="J6" s="27"/>
      <c r="K6" s="61"/>
      <c r="L6" s="27"/>
      <c r="M6" s="27"/>
      <c r="N6" s="27"/>
      <c r="O6" s="61"/>
      <c r="P6" s="27"/>
      <c r="Q6" s="27"/>
      <c r="R6" s="27"/>
      <c r="S6" s="61"/>
      <c r="T6" s="27"/>
      <c r="U6" s="27"/>
      <c r="V6" s="27"/>
      <c r="W6" s="75" t="str" cm="1">
        <f t="array" ref="W6">IF(Sjabloon_werksoort&lt;&gt;"Gezelschap", "", IF(SUMPRODUCT(--(($O$9:$R$12)=1))&lt;&gt;0, "| Vul verplichte velden in.  ", ""))</f>
        <v/>
      </c>
      <c r="X6" s="61" t="str">
        <f t="shared" ref="X6:X28" si="2">IF(O6&lt;0, IF(D6&lt;&gt;"", "| Veld '"&amp;X$4&amp;ROW()&amp;"'"&amp;Fout_redundant, ""), "")</f>
        <v/>
      </c>
      <c r="Y6" s="27" t="str">
        <f t="shared" ref="Y6:Y28" si="3">IF(P6&lt;0, IF(E6&lt;&gt;"", "| Veld '"&amp;Y$4&amp;ROW()&amp;"'"&amp;Fout_redundant, ""), "")</f>
        <v/>
      </c>
      <c r="Z6" s="27" t="str">
        <f t="shared" ref="Z6:Z28" si="4">IF(Q6&lt;0, IF(F6&lt;&gt;"", "| Veld '"&amp;Z$4&amp;ROW()&amp;"'"&amp;Fout_redundant, ""), "")</f>
        <v/>
      </c>
      <c r="AA6" s="27" t="str">
        <f t="shared" ref="AA6:AA28" si="5">IF(R6&lt;0, IF(G6&lt;&gt;"", "| Veld '"&amp;AA$4&amp;ROW()&amp;"'"&amp;Fout_redundant, ""), "")</f>
        <v/>
      </c>
      <c r="AB6" s="61"/>
      <c r="AC6" s="27"/>
      <c r="AD6" s="60" t="str">
        <f t="shared" ref="AD6:AD28" si="6">_xlfn.CONCAT(S6,X6,T6,Y6,U6,Z6,V6,AA6,W6)</f>
        <v/>
      </c>
    </row>
    <row r="7" spans="1:56" ht="7.35" customHeight="1" x14ac:dyDescent="0.3">
      <c r="A7" s="110" t="str">
        <f t="shared" si="1"/>
        <v/>
      </c>
      <c r="B7" s="100"/>
      <c r="C7" s="27"/>
      <c r="D7" s="27"/>
      <c r="E7" s="27"/>
      <c r="F7" s="27"/>
      <c r="G7" s="27"/>
      <c r="H7" s="27"/>
      <c r="I7" s="29"/>
      <c r="J7" s="27"/>
      <c r="K7" s="61"/>
      <c r="L7" s="27"/>
      <c r="M7" s="27"/>
      <c r="N7" s="27"/>
      <c r="O7" s="61"/>
      <c r="P7" s="27"/>
      <c r="Q7" s="27"/>
      <c r="R7" s="27"/>
      <c r="S7" s="61"/>
      <c r="T7" s="27"/>
      <c r="U7" s="27"/>
      <c r="V7" s="27"/>
      <c r="W7" s="75"/>
      <c r="X7" s="61" t="str">
        <f t="shared" si="2"/>
        <v/>
      </c>
      <c r="Y7" s="27" t="str">
        <f t="shared" si="3"/>
        <v/>
      </c>
      <c r="Z7" s="27" t="str">
        <f t="shared" si="4"/>
        <v/>
      </c>
      <c r="AA7" s="27" t="str">
        <f t="shared" si="5"/>
        <v/>
      </c>
      <c r="AB7" s="61"/>
      <c r="AC7" s="27"/>
      <c r="AD7" s="60" t="str">
        <f t="shared" si="6"/>
        <v/>
      </c>
    </row>
    <row r="8" spans="1:56" ht="12" customHeight="1" x14ac:dyDescent="0.3">
      <c r="A8" s="110" t="str">
        <f t="shared" si="1"/>
        <v/>
      </c>
      <c r="B8" s="100"/>
      <c r="C8" s="93" t="s">
        <v>728</v>
      </c>
      <c r="D8" s="94"/>
      <c r="E8" s="94" t="s">
        <v>652</v>
      </c>
      <c r="F8" s="94" t="s">
        <v>696</v>
      </c>
      <c r="G8" s="27"/>
      <c r="H8" s="27"/>
      <c r="I8" s="29"/>
      <c r="J8" s="27"/>
      <c r="K8" s="61"/>
      <c r="L8" s="27"/>
      <c r="M8" s="27"/>
      <c r="N8" s="27"/>
      <c r="O8" s="61"/>
      <c r="P8" s="27"/>
      <c r="Q8" s="27"/>
      <c r="R8" s="27"/>
      <c r="S8" s="61"/>
      <c r="T8" s="27"/>
      <c r="U8" s="27"/>
      <c r="V8" s="27"/>
      <c r="W8" s="75"/>
      <c r="X8" s="61" t="str">
        <f t="shared" si="2"/>
        <v/>
      </c>
      <c r="Y8" s="27" t="str">
        <f t="shared" si="3"/>
        <v/>
      </c>
      <c r="Z8" s="27" t="str">
        <f t="shared" si="4"/>
        <v/>
      </c>
      <c r="AA8" s="27" t="str">
        <f t="shared" si="5"/>
        <v/>
      </c>
      <c r="AB8" s="61"/>
      <c r="AC8" s="27"/>
      <c r="AD8" s="60" t="str">
        <f t="shared" si="6"/>
        <v/>
      </c>
    </row>
    <row r="9" spans="1:56" ht="16.5" customHeight="1" x14ac:dyDescent="0.3">
      <c r="A9" s="110" t="str">
        <f t="shared" si="1"/>
        <v/>
      </c>
      <c r="B9" s="100"/>
      <c r="C9" s="27" t="s">
        <v>702</v>
      </c>
      <c r="D9" s="78"/>
      <c r="E9" s="97"/>
      <c r="F9" s="97"/>
      <c r="G9" s="27"/>
      <c r="H9" s="27"/>
      <c r="I9" s="29"/>
      <c r="J9" s="27"/>
      <c r="K9" s="61"/>
      <c r="L9" s="27" t="s">
        <v>698</v>
      </c>
      <c r="M9" s="27" t="s">
        <v>698</v>
      </c>
      <c r="N9" s="27"/>
      <c r="O9" s="61"/>
      <c r="P9" s="27">
        <f>IF(Sjabloon_werksoort&lt;&gt;"Gezelschap", -1, IF(E9&lt;&gt;"", 0, 1))</f>
        <v>-1</v>
      </c>
      <c r="Q9" s="27">
        <f>IF(Sjabloon_werksoort&lt;&gt;"Gezelschap", -1, IF(E9=0, -1, IF(F9&lt;&gt;"", 0, 1)))</f>
        <v>-1</v>
      </c>
      <c r="R9" s="27"/>
      <c r="S9" s="61"/>
      <c r="T9" s="27" t="str">
        <f>IF(E9&lt;&gt;"", IF(ISTEXT(E9), IFERROR(IF(SEARCH(".", E9)&lt;&gt;0, "| Veld '"&amp;T$4&amp;ROW()&amp;"': "&amp;Fout_punt), "| Veld '"&amp;T$4&amp;ROW()&amp;"': "&amp;Fout_geen_getal),
IF(E9&lt;0, "| Veld '"&amp;T$4&amp;ROW()&amp;"': Dit getal mag niet negatief zijn.  ",
IF((E9-ROUND(E9, 0))&lt;&gt;0, "| Veld '"&amp;T$4&amp;ROW()&amp;"': Dit getal moet geheel zijn.  ",
""))), "")</f>
        <v/>
      </c>
      <c r="U9" s="27" t="str">
        <f>IF(F9&lt;&gt;"", IF(ISTEXT(F9), IFERROR(IF(SEARCH(".", F9)&lt;&gt;0, "| Veld '"&amp;U$4&amp;ROW()&amp;"': "&amp;Fout_punt), "| Veld '"&amp;U$4&amp;ROW()&amp;"': "&amp;Fout_geen_getal),
IF(F9&lt;0, "| Veld '"&amp;U$4&amp;ROW()&amp;"': Dit getal mag niet negatief zijn.  ",
IF((F9-ROUND(F9, 0))&lt;&gt;0, "| Veld '"&amp;U$4&amp;ROW()&amp;"': Dit getal moet geheel zijn.  ",
""))), "")</f>
        <v/>
      </c>
      <c r="V9" s="27"/>
      <c r="W9" s="75"/>
      <c r="X9" s="61" t="str">
        <f t="shared" si="2"/>
        <v/>
      </c>
      <c r="Y9" s="27" t="str">
        <f t="shared" si="3"/>
        <v/>
      </c>
      <c r="Z9" s="27" t="str">
        <f t="shared" si="4"/>
        <v/>
      </c>
      <c r="AA9" s="27" t="str">
        <f t="shared" si="5"/>
        <v/>
      </c>
      <c r="AB9" s="61"/>
      <c r="AC9" s="27"/>
      <c r="AD9" s="60" t="str">
        <f t="shared" si="6"/>
        <v/>
      </c>
    </row>
    <row r="10" spans="1:56" ht="16.5" customHeight="1" x14ac:dyDescent="0.3">
      <c r="A10" s="110" t="str">
        <f t="shared" si="1"/>
        <v/>
      </c>
      <c r="B10" s="100"/>
      <c r="C10" s="27" t="s">
        <v>704</v>
      </c>
      <c r="D10" s="78"/>
      <c r="E10" s="97"/>
      <c r="F10" s="27"/>
      <c r="G10" s="27"/>
      <c r="H10" s="27"/>
      <c r="I10" s="29"/>
      <c r="J10" s="27"/>
      <c r="K10" s="61"/>
      <c r="L10" s="27" t="s">
        <v>698</v>
      </c>
      <c r="M10" s="27"/>
      <c r="N10" s="27"/>
      <c r="O10" s="61"/>
      <c r="P10" s="27">
        <f>IF(Sjabloon_werksoort&lt;&gt;"Gezelschap", -1, IF(E10&lt;&gt;"", 0, 1))</f>
        <v>-1</v>
      </c>
      <c r="Q10" s="27"/>
      <c r="R10" s="27"/>
      <c r="S10" s="61"/>
      <c r="T10" s="27" t="str">
        <f>IF(E10&lt;&gt;"", IF(ISTEXT(E10), IFERROR(IF(SEARCH(".", E10)&lt;&gt;0, "| Veld '"&amp;T$4&amp;ROW()&amp;"': "&amp;Fout_punt), "| Veld '"&amp;T$4&amp;ROW()&amp;"': "&amp;Fout_geen_getal),
IF(E10&lt;0, "| Veld '"&amp;T$4&amp;ROW()&amp;"': Dit getal mag niet negatief zijn.  ",
IF((E10-ROUND(E10, 0))&lt;&gt;0, "| Veld '"&amp;T$4&amp;ROW()&amp;"': Dit getal moet geheel zijn.  ",
""))), "")</f>
        <v/>
      </c>
      <c r="U10" s="27"/>
      <c r="V10" s="27"/>
      <c r="W10" s="75"/>
      <c r="X10" s="61" t="str">
        <f t="shared" si="2"/>
        <v/>
      </c>
      <c r="Y10" s="27" t="str">
        <f t="shared" si="3"/>
        <v/>
      </c>
      <c r="Z10" s="27" t="str">
        <f t="shared" si="4"/>
        <v/>
      </c>
      <c r="AA10" s="27" t="str">
        <f t="shared" si="5"/>
        <v/>
      </c>
      <c r="AB10" s="61"/>
      <c r="AC10" s="27"/>
      <c r="AD10" s="60" t="str">
        <f t="shared" si="6"/>
        <v/>
      </c>
    </row>
    <row r="11" spans="1:56" ht="16.5" customHeight="1" x14ac:dyDescent="0.3">
      <c r="A11" s="110" t="str">
        <f t="shared" si="1"/>
        <v/>
      </c>
      <c r="B11" s="100"/>
      <c r="C11" s="27" t="s">
        <v>703</v>
      </c>
      <c r="D11" s="78"/>
      <c r="E11" s="97"/>
      <c r="F11" s="27"/>
      <c r="G11" s="27"/>
      <c r="H11" s="27"/>
      <c r="I11" s="29"/>
      <c r="J11" s="27"/>
      <c r="K11" s="61"/>
      <c r="L11" s="27" t="s">
        <v>698</v>
      </c>
      <c r="M11" s="27"/>
      <c r="N11" s="27"/>
      <c r="O11" s="61"/>
      <c r="P11" s="27">
        <f>IF(Sjabloon_werksoort&lt;&gt;"Gezelschap", -1, IF(E11&lt;&gt;"", 0, 1))</f>
        <v>-1</v>
      </c>
      <c r="Q11" s="27"/>
      <c r="R11" s="27"/>
      <c r="S11" s="61"/>
      <c r="T11" s="27" t="str">
        <f>IF(E11&lt;&gt;"", IF(ISTEXT(E10), IFERROR(IF(SEARCH(".", E11)&lt;&gt;0, "| Veld '"&amp;T$4&amp;ROW()&amp;"': "&amp;Fout_punt), "| Veld '"&amp;T$4&amp;ROW()&amp;"': "&amp;Fout_geen_getal),
IF(E11&lt;0, "| Veld '"&amp;T$4&amp;ROW()&amp;"': Dit getal mag niet negatief zijn.  ",
IF((E11-ROUND(E11, 0))&lt;&gt;0, "| Veld '"&amp;T$4&amp;ROW()&amp;"': Dit getal moet geheel zijn.  ",
IF(E11&lt;E10, "| Veld '"&amp;Y$4&amp;ROW()&amp;"': Aantal gespeelde voorstellingen mag niet kleiner zijn dan het aantal gepresenteerde producties in veld '"&amp;Y$4&amp;ROW(E10)&amp;"'.  ", "")))), "")</f>
        <v/>
      </c>
      <c r="U11" s="27"/>
      <c r="V11" s="27"/>
      <c r="W11" s="75"/>
      <c r="X11" s="61" t="str">
        <f t="shared" si="2"/>
        <v/>
      </c>
      <c r="Y11" s="27" t="str">
        <f t="shared" si="3"/>
        <v/>
      </c>
      <c r="Z11" s="27" t="str">
        <f t="shared" si="4"/>
        <v/>
      </c>
      <c r="AA11" s="27" t="str">
        <f t="shared" si="5"/>
        <v/>
      </c>
      <c r="AB11" s="61"/>
      <c r="AC11" s="27"/>
      <c r="AD11" s="60" t="str">
        <f t="shared" si="6"/>
        <v/>
      </c>
    </row>
    <row r="12" spans="1:56" ht="16.5" customHeight="1" x14ac:dyDescent="0.3">
      <c r="A12" s="110" t="str">
        <f t="shared" si="1"/>
        <v/>
      </c>
      <c r="B12" s="100"/>
      <c r="C12" s="27" t="s">
        <v>722</v>
      </c>
      <c r="D12" s="97"/>
      <c r="E12" s="69"/>
      <c r="F12" s="27"/>
      <c r="G12" s="27"/>
      <c r="H12" s="27"/>
      <c r="I12" s="29"/>
      <c r="J12" s="27"/>
      <c r="K12" s="61" t="s">
        <v>631</v>
      </c>
      <c r="L12" s="27"/>
      <c r="M12" s="27"/>
      <c r="N12" s="27"/>
      <c r="O12" s="61"/>
      <c r="P12" s="27"/>
      <c r="Q12" s="27"/>
      <c r="R12" s="27"/>
      <c r="S12" s="61"/>
      <c r="T12" s="27"/>
      <c r="U12" s="27"/>
      <c r="V12" s="27"/>
      <c r="W12" s="75"/>
      <c r="X12" s="61" t="str">
        <f t="shared" si="2"/>
        <v/>
      </c>
      <c r="Y12" s="27" t="str">
        <f t="shared" si="3"/>
        <v/>
      </c>
      <c r="Z12" s="27" t="str">
        <f t="shared" si="4"/>
        <v/>
      </c>
      <c r="AA12" s="27" t="str">
        <f t="shared" si="5"/>
        <v/>
      </c>
      <c r="AB12" s="61"/>
      <c r="AC12" s="27"/>
      <c r="AD12" s="60" t="str">
        <f t="shared" si="6"/>
        <v/>
      </c>
    </row>
    <row r="13" spans="1:56" ht="1.5" customHeight="1" x14ac:dyDescent="0.3">
      <c r="A13" s="110" t="str">
        <f t="shared" si="1"/>
        <v/>
      </c>
      <c r="B13" s="100"/>
      <c r="C13" s="105"/>
      <c r="D13" s="105"/>
      <c r="E13" s="27"/>
      <c r="F13" s="27"/>
      <c r="G13" s="27"/>
      <c r="H13" s="27"/>
      <c r="I13" s="29"/>
      <c r="J13" s="27"/>
      <c r="K13" s="61"/>
      <c r="L13" s="27"/>
      <c r="M13" s="27"/>
      <c r="N13" s="27"/>
      <c r="O13" s="61"/>
      <c r="P13" s="27"/>
      <c r="Q13" s="27"/>
      <c r="R13" s="27"/>
      <c r="S13" s="61"/>
      <c r="T13" s="27"/>
      <c r="U13" s="27"/>
      <c r="V13" s="27"/>
      <c r="W13" s="75"/>
      <c r="X13" s="61" t="str">
        <f t="shared" si="2"/>
        <v/>
      </c>
      <c r="Y13" s="27" t="str">
        <f t="shared" si="3"/>
        <v/>
      </c>
      <c r="Z13" s="27" t="str">
        <f t="shared" si="4"/>
        <v/>
      </c>
      <c r="AA13" s="27" t="str">
        <f t="shared" si="5"/>
        <v/>
      </c>
      <c r="AB13" s="61"/>
      <c r="AC13" s="27"/>
      <c r="AD13" s="60" t="str">
        <f t="shared" si="6"/>
        <v/>
      </c>
    </row>
    <row r="14" spans="1:56" x14ac:dyDescent="0.3">
      <c r="A14" s="110" t="str">
        <f t="shared" si="1"/>
        <v/>
      </c>
      <c r="B14" s="100"/>
      <c r="C14" s="27"/>
      <c r="D14" s="27"/>
      <c r="E14" s="27"/>
      <c r="F14" s="27"/>
      <c r="G14" s="27"/>
      <c r="H14" s="27"/>
      <c r="I14" s="29"/>
      <c r="J14" s="27"/>
      <c r="K14" s="61"/>
      <c r="L14" s="27"/>
      <c r="M14" s="27"/>
      <c r="N14" s="27"/>
      <c r="O14" s="61"/>
      <c r="P14" s="27"/>
      <c r="Q14" s="27"/>
      <c r="R14" s="27"/>
      <c r="S14" s="61"/>
      <c r="T14" s="27"/>
      <c r="U14" s="27"/>
      <c r="V14" s="27"/>
      <c r="W14" s="75"/>
      <c r="X14" s="61" t="str">
        <f t="shared" si="2"/>
        <v/>
      </c>
      <c r="Y14" s="27" t="str">
        <f t="shared" si="3"/>
        <v/>
      </c>
      <c r="Z14" s="27" t="str">
        <f t="shared" si="4"/>
        <v/>
      </c>
      <c r="AA14" s="27" t="str">
        <f t="shared" si="5"/>
        <v/>
      </c>
      <c r="AB14" s="61"/>
      <c r="AC14" s="27"/>
      <c r="AD14" s="60" t="str">
        <f t="shared" si="6"/>
        <v/>
      </c>
    </row>
    <row r="15" spans="1:56" x14ac:dyDescent="0.3">
      <c r="A15" s="110" t="str">
        <f t="shared" si="1"/>
        <v/>
      </c>
      <c r="B15" s="100" t="s">
        <v>629</v>
      </c>
      <c r="C15" s="27"/>
      <c r="D15" s="27"/>
      <c r="E15" s="27"/>
      <c r="F15" s="27"/>
      <c r="G15" s="27"/>
      <c r="H15" s="27"/>
      <c r="I15" s="29"/>
      <c r="J15" s="27"/>
      <c r="K15" s="61"/>
      <c r="L15" s="27"/>
      <c r="M15" s="27"/>
      <c r="N15" s="27"/>
      <c r="O15" s="61"/>
      <c r="P15" s="27"/>
      <c r="Q15" s="27"/>
      <c r="R15" s="27"/>
      <c r="S15" s="61"/>
      <c r="T15" s="27"/>
      <c r="U15" s="27"/>
      <c r="V15" s="27"/>
      <c r="W15" s="75"/>
      <c r="X15" s="61" t="str">
        <f t="shared" si="2"/>
        <v/>
      </c>
      <c r="Y15" s="27" t="str">
        <f t="shared" si="3"/>
        <v/>
      </c>
      <c r="Z15" s="27" t="str">
        <f t="shared" si="4"/>
        <v/>
      </c>
      <c r="AA15" s="27" t="str">
        <f t="shared" si="5"/>
        <v/>
      </c>
      <c r="AB15" s="61"/>
      <c r="AC15" s="27"/>
      <c r="AD15" s="60" t="str">
        <f t="shared" si="6"/>
        <v/>
      </c>
    </row>
    <row r="16" spans="1:56" ht="7.35" customHeight="1" x14ac:dyDescent="0.3">
      <c r="A16" s="110" t="str">
        <f t="shared" si="1"/>
        <v/>
      </c>
      <c r="B16" s="100"/>
      <c r="C16" s="27"/>
      <c r="D16" s="27"/>
      <c r="E16" s="27"/>
      <c r="F16" s="27"/>
      <c r="G16" s="27"/>
      <c r="H16" s="27"/>
      <c r="I16" s="29"/>
      <c r="J16" s="27"/>
      <c r="K16" s="61"/>
      <c r="L16" s="27"/>
      <c r="M16" s="27"/>
      <c r="N16" s="27"/>
      <c r="O16" s="61"/>
      <c r="P16" s="27"/>
      <c r="Q16" s="27"/>
      <c r="R16" s="27"/>
      <c r="S16" s="61"/>
      <c r="T16" s="27"/>
      <c r="U16" s="27"/>
      <c r="V16" s="27"/>
      <c r="W16" s="75"/>
      <c r="X16" s="61" t="str">
        <f t="shared" si="2"/>
        <v/>
      </c>
      <c r="Y16" s="27" t="str">
        <f t="shared" si="3"/>
        <v/>
      </c>
      <c r="Z16" s="27" t="str">
        <f t="shared" si="4"/>
        <v/>
      </c>
      <c r="AA16" s="27" t="str">
        <f t="shared" si="5"/>
        <v/>
      </c>
      <c r="AB16" s="61"/>
      <c r="AC16" s="27"/>
      <c r="AD16" s="60" t="str">
        <f t="shared" si="6"/>
        <v/>
      </c>
    </row>
    <row r="17" spans="1:30" ht="14.4" customHeight="1" x14ac:dyDescent="0.3">
      <c r="A17" s="110" t="str">
        <f t="shared" si="1"/>
        <v/>
      </c>
      <c r="B17" s="100"/>
      <c r="C17" s="168" t="s">
        <v>729</v>
      </c>
      <c r="D17" s="168"/>
      <c r="E17" s="27"/>
      <c r="F17" s="27"/>
      <c r="G17" s="27"/>
      <c r="H17" s="27"/>
      <c r="I17" s="29"/>
      <c r="J17" s="27"/>
      <c r="K17" s="61"/>
      <c r="L17" s="27"/>
      <c r="M17" s="27"/>
      <c r="N17" s="27"/>
      <c r="O17" s="61"/>
      <c r="P17" s="27"/>
      <c r="Q17" s="27"/>
      <c r="R17" s="27"/>
      <c r="S17" s="61"/>
      <c r="T17" s="27"/>
      <c r="U17" s="27"/>
      <c r="V17" s="27"/>
      <c r="W17" s="75"/>
      <c r="X17" s="61" t="str">
        <f t="shared" si="2"/>
        <v/>
      </c>
      <c r="Y17" s="27" t="str">
        <f t="shared" si="3"/>
        <v/>
      </c>
      <c r="Z17" s="27" t="str">
        <f t="shared" si="4"/>
        <v/>
      </c>
      <c r="AA17" s="27" t="str">
        <f t="shared" si="5"/>
        <v/>
      </c>
      <c r="AB17" s="61"/>
      <c r="AC17" s="27"/>
      <c r="AD17" s="60" t="str">
        <f t="shared" si="6"/>
        <v/>
      </c>
    </row>
    <row r="18" spans="1:30" x14ac:dyDescent="0.3">
      <c r="A18" s="110" t="str">
        <f t="shared" si="1"/>
        <v/>
      </c>
      <c r="B18" s="100"/>
      <c r="C18" s="27"/>
      <c r="D18" s="27"/>
      <c r="E18" s="27"/>
      <c r="F18" s="27"/>
      <c r="G18" s="27"/>
      <c r="H18" s="27"/>
      <c r="I18" s="29"/>
      <c r="J18" s="27"/>
      <c r="K18" s="61"/>
      <c r="L18" s="27"/>
      <c r="M18" s="27"/>
      <c r="N18" s="27"/>
      <c r="O18" s="61"/>
      <c r="P18" s="27"/>
      <c r="Q18" s="27"/>
      <c r="R18" s="27"/>
      <c r="S18" s="61"/>
      <c r="T18" s="27"/>
      <c r="U18" s="27"/>
      <c r="V18" s="27"/>
      <c r="W18" s="75"/>
      <c r="X18" s="61" t="str">
        <f t="shared" si="2"/>
        <v/>
      </c>
      <c r="Y18" s="27" t="str">
        <f t="shared" si="3"/>
        <v/>
      </c>
      <c r="Z18" s="27" t="str">
        <f t="shared" si="4"/>
        <v/>
      </c>
      <c r="AA18" s="27" t="str">
        <f t="shared" si="5"/>
        <v/>
      </c>
      <c r="AB18" s="61"/>
      <c r="AC18" s="27"/>
      <c r="AD18" s="60" t="str">
        <f t="shared" si="6"/>
        <v/>
      </c>
    </row>
    <row r="19" spans="1:30" x14ac:dyDescent="0.3">
      <c r="A19" s="110" t="str">
        <f t="shared" si="1"/>
        <v/>
      </c>
      <c r="B19" s="100" t="s">
        <v>692</v>
      </c>
      <c r="C19" s="27"/>
      <c r="D19" s="27"/>
      <c r="E19" s="27"/>
      <c r="F19" s="27"/>
      <c r="G19" s="27"/>
      <c r="H19" s="27"/>
      <c r="I19" s="29"/>
      <c r="J19" s="27"/>
      <c r="K19" s="61"/>
      <c r="L19" s="27"/>
      <c r="M19" s="27"/>
      <c r="N19" s="27"/>
      <c r="O19" s="61"/>
      <c r="P19" s="27"/>
      <c r="Q19" s="27"/>
      <c r="R19" s="27"/>
      <c r="S19" s="61"/>
      <c r="T19" s="27"/>
      <c r="U19" s="27"/>
      <c r="V19" s="27"/>
      <c r="W19" s="75" t="str" cm="1">
        <f t="array" ref="W19">IF(Sjabloon_werksoort&lt;&gt;"Gezelschap", "", IF(SUMPRODUCT(--(($O$22:$R$24)=1))&lt;&gt;0, "| Vul verplichte velden in.  ", ""))</f>
        <v/>
      </c>
      <c r="X19" s="61" t="str">
        <f t="shared" si="2"/>
        <v/>
      </c>
      <c r="Y19" s="27" t="str">
        <f t="shared" si="3"/>
        <v/>
      </c>
      <c r="Z19" s="27" t="str">
        <f t="shared" si="4"/>
        <v/>
      </c>
      <c r="AA19" s="27" t="str">
        <f t="shared" si="5"/>
        <v/>
      </c>
      <c r="AB19" s="61"/>
      <c r="AC19" s="27"/>
      <c r="AD19" s="60" t="str">
        <f t="shared" si="6"/>
        <v/>
      </c>
    </row>
    <row r="20" spans="1:30" ht="6.9" customHeight="1" x14ac:dyDescent="0.3">
      <c r="A20" s="110" t="str">
        <f t="shared" si="1"/>
        <v/>
      </c>
      <c r="B20" s="100"/>
      <c r="C20" s="27"/>
      <c r="D20" s="27"/>
      <c r="E20" s="27"/>
      <c r="F20" s="27"/>
      <c r="G20" s="27"/>
      <c r="H20" s="27"/>
      <c r="I20" s="29"/>
      <c r="J20" s="27"/>
      <c r="K20" s="61"/>
      <c r="L20" s="27"/>
      <c r="M20" s="27"/>
      <c r="N20" s="27"/>
      <c r="O20" s="61"/>
      <c r="P20" s="27"/>
      <c r="Q20" s="27"/>
      <c r="R20" s="27"/>
      <c r="S20" s="61"/>
      <c r="T20" s="27"/>
      <c r="U20" s="27"/>
      <c r="V20" s="27"/>
      <c r="W20" s="75"/>
      <c r="X20" s="61" t="str">
        <f t="shared" si="2"/>
        <v/>
      </c>
      <c r="Y20" s="27" t="str">
        <f t="shared" si="3"/>
        <v/>
      </c>
      <c r="Z20" s="27" t="str">
        <f t="shared" si="4"/>
        <v/>
      </c>
      <c r="AA20" s="27" t="str">
        <f t="shared" si="5"/>
        <v/>
      </c>
      <c r="AB20" s="61"/>
      <c r="AC20" s="27"/>
      <c r="AD20" s="60" t="str">
        <f t="shared" si="6"/>
        <v/>
      </c>
    </row>
    <row r="21" spans="1:30" ht="12" customHeight="1" x14ac:dyDescent="0.3">
      <c r="A21" s="110" t="str">
        <f t="shared" si="1"/>
        <v/>
      </c>
      <c r="B21" s="100"/>
      <c r="C21" s="93" t="s">
        <v>728</v>
      </c>
      <c r="D21" s="94"/>
      <c r="E21" s="94" t="s">
        <v>652</v>
      </c>
      <c r="F21" s="27"/>
      <c r="G21" s="27"/>
      <c r="H21" s="27"/>
      <c r="I21" s="29"/>
      <c r="J21" s="27"/>
      <c r="K21" s="61"/>
      <c r="L21" s="27"/>
      <c r="M21" s="27"/>
      <c r="N21" s="27"/>
      <c r="O21" s="61"/>
      <c r="P21" s="27"/>
      <c r="Q21" s="27"/>
      <c r="R21" s="27"/>
      <c r="S21" s="61"/>
      <c r="T21" s="27"/>
      <c r="U21" s="27"/>
      <c r="V21" s="27"/>
      <c r="W21" s="75"/>
      <c r="X21" s="61" t="str">
        <f t="shared" si="2"/>
        <v/>
      </c>
      <c r="Y21" s="27" t="str">
        <f t="shared" si="3"/>
        <v/>
      </c>
      <c r="Z21" s="27" t="str">
        <f t="shared" si="4"/>
        <v/>
      </c>
      <c r="AA21" s="27" t="str">
        <f t="shared" si="5"/>
        <v/>
      </c>
      <c r="AB21" s="61"/>
      <c r="AC21" s="27"/>
      <c r="AD21" s="60" t="str">
        <f t="shared" si="6"/>
        <v/>
      </c>
    </row>
    <row r="22" spans="1:30" ht="16.5" customHeight="1" x14ac:dyDescent="0.3">
      <c r="A22" s="110" t="str">
        <f t="shared" si="1"/>
        <v/>
      </c>
      <c r="B22" s="100"/>
      <c r="C22" s="27" t="s">
        <v>693</v>
      </c>
      <c r="D22" s="78"/>
      <c r="E22" s="97"/>
      <c r="F22" s="27"/>
      <c r="G22" s="27"/>
      <c r="H22" s="27"/>
      <c r="I22" s="29"/>
      <c r="J22" s="27"/>
      <c r="K22" s="61"/>
      <c r="L22" s="27" t="s">
        <v>698</v>
      </c>
      <c r="M22" s="27"/>
      <c r="N22" s="27"/>
      <c r="O22" s="61"/>
      <c r="P22" s="27">
        <f>IF(Sjabloon_werksoort&lt;&gt;"Gezelschap", -1, IF(E22&lt;&gt;"", 0, 1))</f>
        <v>-1</v>
      </c>
      <c r="Q22" s="27"/>
      <c r="R22" s="27"/>
      <c r="S22" s="61"/>
      <c r="T22" s="27" t="str" cm="1">
        <f t="array" ref="T22">IF(E22&lt;&gt;"", IF(ISTEXT(E22), IFERROR(IF(SEARCH(".", E22)&lt;&gt;0, "| Veld '"&amp;T$4&amp;ROW()&amp;"': "&amp;Fout_punt), "| Veld '"&amp;T$4&amp;ROW()&amp;"': "&amp;Fout_geen_getal),
IF(E22&lt;0, "| Veld '"&amp;T$4&amp;ROW()&amp;"': Dit getal mag niet negatief zijn.  ",
IF((E22-ROUND(E22, 0))&lt;&gt;0, "| Veld '"&amp;T$4&amp;ROW()&amp;"': Dit getal moet geheel zijn.  ",
IF(SUMPRODUCT(--(E23:E24=""))&lt;&gt;0, "", IF(E22&gt;SUM(E23:E24), "| Veld '"&amp;T$4&amp;ROW()&amp;"': Dit getal mag niet groter zijn dan som van velden '"&amp;T$4&amp;ROW(E23)&amp;"' en '"&amp;T$4&amp;ROW(E24)&amp;"' ("&amp;SUM(E23:E24)&amp;").  ", ""))
))), "")</f>
        <v/>
      </c>
      <c r="U22" s="27"/>
      <c r="V22" s="27"/>
      <c r="W22" s="75"/>
      <c r="X22" s="61" t="str">
        <f t="shared" si="2"/>
        <v/>
      </c>
      <c r="Y22" s="27" t="str">
        <f t="shared" si="3"/>
        <v/>
      </c>
      <c r="Z22" s="27" t="str">
        <f t="shared" si="4"/>
        <v/>
      </c>
      <c r="AA22" s="27" t="str">
        <f t="shared" si="5"/>
        <v/>
      </c>
      <c r="AB22" s="61"/>
      <c r="AC22" s="27"/>
      <c r="AD22" s="60" t="str">
        <f t="shared" si="6"/>
        <v/>
      </c>
    </row>
    <row r="23" spans="1:30" ht="16.5" customHeight="1" x14ac:dyDescent="0.3">
      <c r="A23" s="110" t="str">
        <f t="shared" si="1"/>
        <v/>
      </c>
      <c r="B23" s="100"/>
      <c r="C23" s="69" t="s">
        <v>694</v>
      </c>
      <c r="D23" s="78"/>
      <c r="E23" s="97"/>
      <c r="F23" s="27"/>
      <c r="G23" s="27"/>
      <c r="H23" s="27"/>
      <c r="I23" s="29"/>
      <c r="J23" s="27"/>
      <c r="K23" s="61"/>
      <c r="L23" s="27" t="s">
        <v>698</v>
      </c>
      <c r="M23" s="27"/>
      <c r="N23" s="27"/>
      <c r="O23" s="61"/>
      <c r="P23" s="27">
        <f>IF(Sjabloon_werksoort&lt;&gt;"Gezelschap", -1, IF(E23&lt;&gt;"", 0, 1))</f>
        <v>-1</v>
      </c>
      <c r="Q23" s="27"/>
      <c r="R23" s="27"/>
      <c r="S23" s="61"/>
      <c r="T23" s="27" t="str">
        <f>IF(E23&lt;&gt;"", IF(ISTEXT(E23), IFERROR(IF(SEARCH(".", E23)&lt;&gt;0, "| Veld '"&amp;T$4&amp;ROW()&amp;"': "&amp;Fout_punt), "| Veld '"&amp;T$4&amp;ROW()&amp;"': "&amp;Fout_geen_getal),
IF(E23&lt;0, "| Veld '"&amp;T$4&amp;ROW()&amp;"': Dit getal mag niet negatief zijn.  ",
IF((E23-ROUND(E23, 0))&lt;&gt;0, "| Veld '"&amp;T$4&amp;ROW()&amp;"': Dit getal moet geheel zijn.  ",
""))), "")</f>
        <v/>
      </c>
      <c r="U23" s="27"/>
      <c r="V23" s="27"/>
      <c r="W23" s="75"/>
      <c r="X23" s="61" t="str">
        <f t="shared" si="2"/>
        <v/>
      </c>
      <c r="Y23" s="27" t="str">
        <f t="shared" si="3"/>
        <v/>
      </c>
      <c r="Z23" s="27" t="str">
        <f t="shared" si="4"/>
        <v/>
      </c>
      <c r="AA23" s="27" t="str">
        <f t="shared" si="5"/>
        <v/>
      </c>
      <c r="AB23" s="61"/>
      <c r="AC23" s="27"/>
      <c r="AD23" s="60" t="str">
        <f t="shared" si="6"/>
        <v/>
      </c>
    </row>
    <row r="24" spans="1:30" ht="16.5" customHeight="1" x14ac:dyDescent="0.3">
      <c r="A24" s="110" t="str">
        <f t="shared" si="1"/>
        <v/>
      </c>
      <c r="B24" s="100"/>
      <c r="C24" s="69" t="s">
        <v>695</v>
      </c>
      <c r="D24" s="78"/>
      <c r="E24" s="97"/>
      <c r="F24" s="27"/>
      <c r="G24" s="27"/>
      <c r="H24" s="27"/>
      <c r="I24" s="29"/>
      <c r="J24" s="27"/>
      <c r="K24" s="61"/>
      <c r="L24" s="27" t="s">
        <v>698</v>
      </c>
      <c r="M24" s="27"/>
      <c r="N24" s="27"/>
      <c r="O24" s="61"/>
      <c r="P24" s="27">
        <f>IF(Sjabloon_werksoort&lt;&gt;"Gezelschap", -1, IF(E24&lt;&gt;"", 0, 1))</f>
        <v>-1</v>
      </c>
      <c r="Q24" s="27"/>
      <c r="R24" s="27"/>
      <c r="S24" s="61"/>
      <c r="T24" s="27" t="str">
        <f>IF(E24&lt;&gt;"", IF(ISTEXT(E24), IFERROR(IF(SEARCH(".", E24)&lt;&gt;0, "| Veld '"&amp;T$4&amp;ROW()&amp;"': "&amp;Fout_punt), "| Veld '"&amp;T$4&amp;ROW()&amp;"': "&amp;Fout_geen_getal),
IF(E24&lt;0, "| Veld '"&amp;T$4&amp;ROW()&amp;"': Dit getal mag niet negatief zijn.  ",
IF((E24-ROUND(E24, 0))&lt;&gt;0, "| Veld '"&amp;T$4&amp;ROW()&amp;"': Dit getal moet geheel zijn.  ",
""))), "")</f>
        <v/>
      </c>
      <c r="U24" s="27"/>
      <c r="V24" s="27"/>
      <c r="W24" s="75"/>
      <c r="X24" s="61" t="str">
        <f t="shared" si="2"/>
        <v/>
      </c>
      <c r="Y24" s="27" t="str">
        <f t="shared" si="3"/>
        <v/>
      </c>
      <c r="Z24" s="27" t="str">
        <f t="shared" si="4"/>
        <v/>
      </c>
      <c r="AA24" s="27" t="str">
        <f t="shared" si="5"/>
        <v/>
      </c>
      <c r="AB24" s="61"/>
      <c r="AC24" s="27"/>
      <c r="AD24" s="60" t="str">
        <f t="shared" si="6"/>
        <v/>
      </c>
    </row>
    <row r="25" spans="1:30" ht="1.35" customHeight="1" x14ac:dyDescent="0.3">
      <c r="A25" s="110" t="str">
        <f t="shared" si="1"/>
        <v/>
      </c>
      <c r="B25" s="100"/>
      <c r="C25" s="124"/>
      <c r="D25" s="138"/>
      <c r="E25" s="132"/>
      <c r="F25" s="27"/>
      <c r="G25" s="27"/>
      <c r="H25" s="27"/>
      <c r="I25" s="29"/>
      <c r="J25" s="27"/>
      <c r="K25" s="61"/>
      <c r="L25" s="27"/>
      <c r="M25" s="27"/>
      <c r="N25" s="27"/>
      <c r="O25" s="61"/>
      <c r="P25" s="27"/>
      <c r="Q25" s="27"/>
      <c r="R25" s="27"/>
      <c r="S25" s="61"/>
      <c r="T25" s="27"/>
      <c r="U25" s="27"/>
      <c r="V25" s="27"/>
      <c r="W25" s="75"/>
      <c r="X25" s="61" t="str">
        <f t="shared" si="2"/>
        <v/>
      </c>
      <c r="Y25" s="27" t="str">
        <f t="shared" si="3"/>
        <v/>
      </c>
      <c r="Z25" s="27" t="str">
        <f t="shared" si="4"/>
        <v/>
      </c>
      <c r="AA25" s="27" t="str">
        <f t="shared" si="5"/>
        <v/>
      </c>
      <c r="AB25" s="61"/>
      <c r="AC25" s="27"/>
      <c r="AD25" s="60" t="str">
        <f t="shared" si="6"/>
        <v/>
      </c>
    </row>
    <row r="26" spans="1:30" x14ac:dyDescent="0.3">
      <c r="A26" s="110" t="str">
        <f t="shared" si="1"/>
        <v/>
      </c>
      <c r="B26" s="100"/>
      <c r="C26" s="27"/>
      <c r="D26" s="27"/>
      <c r="E26" s="27"/>
      <c r="F26" s="27"/>
      <c r="G26" s="27"/>
      <c r="H26" s="27"/>
      <c r="I26" s="29"/>
      <c r="J26" s="27"/>
      <c r="K26" s="61"/>
      <c r="L26" s="27"/>
      <c r="M26" s="27"/>
      <c r="N26" s="27"/>
      <c r="O26" s="61"/>
      <c r="P26" s="27"/>
      <c r="Q26" s="27"/>
      <c r="R26" s="27"/>
      <c r="S26" s="61"/>
      <c r="T26" s="27"/>
      <c r="U26" s="27"/>
      <c r="V26" s="27"/>
      <c r="W26" s="75"/>
      <c r="X26" s="61" t="str">
        <f t="shared" si="2"/>
        <v/>
      </c>
      <c r="Y26" s="27" t="str">
        <f t="shared" si="3"/>
        <v/>
      </c>
      <c r="Z26" s="27" t="str">
        <f t="shared" si="4"/>
        <v/>
      </c>
      <c r="AA26" s="27" t="str">
        <f t="shared" si="5"/>
        <v/>
      </c>
      <c r="AB26" s="61"/>
      <c r="AC26" s="27"/>
      <c r="AD26" s="60" t="str">
        <f t="shared" si="6"/>
        <v/>
      </c>
    </row>
    <row r="27" spans="1:30" x14ac:dyDescent="0.3">
      <c r="A27" s="110" t="str">
        <f t="shared" si="1"/>
        <v/>
      </c>
      <c r="B27" s="100"/>
      <c r="C27" s="27"/>
      <c r="D27" s="27"/>
      <c r="E27" s="27"/>
      <c r="F27" s="27"/>
      <c r="G27" s="27"/>
      <c r="H27" s="27"/>
      <c r="I27" s="29"/>
      <c r="J27" s="27"/>
      <c r="K27" s="61"/>
      <c r="L27" s="27"/>
      <c r="M27" s="27"/>
      <c r="N27" s="27"/>
      <c r="O27" s="61"/>
      <c r="P27" s="27"/>
      <c r="Q27" s="27"/>
      <c r="R27" s="27"/>
      <c r="S27" s="61"/>
      <c r="T27" s="27"/>
      <c r="U27" s="27"/>
      <c r="V27" s="27"/>
      <c r="W27" s="75"/>
      <c r="X27" s="61" t="str">
        <f t="shared" si="2"/>
        <v/>
      </c>
      <c r="Y27" s="27" t="str">
        <f t="shared" si="3"/>
        <v/>
      </c>
      <c r="Z27" s="27" t="str">
        <f t="shared" si="4"/>
        <v/>
      </c>
      <c r="AA27" s="27" t="str">
        <f t="shared" si="5"/>
        <v/>
      </c>
      <c r="AB27" s="61"/>
      <c r="AC27" s="27"/>
      <c r="AD27" s="60" t="str">
        <f t="shared" si="6"/>
        <v/>
      </c>
    </row>
    <row r="28" spans="1:30" x14ac:dyDescent="0.3">
      <c r="A28" s="110" t="str">
        <f t="shared" si="1"/>
        <v/>
      </c>
      <c r="B28" s="100"/>
      <c r="C28" s="27"/>
      <c r="D28" s="27"/>
      <c r="E28" s="27"/>
      <c r="F28" s="27"/>
      <c r="G28" s="27"/>
      <c r="H28" s="27"/>
      <c r="I28" s="29"/>
      <c r="J28" s="27"/>
      <c r="K28" s="61"/>
      <c r="L28" s="27"/>
      <c r="M28" s="27"/>
      <c r="N28" s="27"/>
      <c r="O28" s="61"/>
      <c r="P28" s="27"/>
      <c r="Q28" s="27"/>
      <c r="R28" s="27"/>
      <c r="S28" s="61"/>
      <c r="T28" s="27"/>
      <c r="U28" s="27"/>
      <c r="V28" s="27"/>
      <c r="W28" s="75"/>
      <c r="X28" s="61" t="str">
        <f t="shared" si="2"/>
        <v/>
      </c>
      <c r="Y28" s="27" t="str">
        <f t="shared" si="3"/>
        <v/>
      </c>
      <c r="Z28" s="27" t="str">
        <f t="shared" si="4"/>
        <v/>
      </c>
      <c r="AA28" s="27" t="str">
        <f t="shared" si="5"/>
        <v/>
      </c>
      <c r="AB28" s="61"/>
      <c r="AC28" s="27"/>
      <c r="AD28" s="60" t="str">
        <f t="shared" si="6"/>
        <v/>
      </c>
    </row>
    <row r="29" spans="1:30" x14ac:dyDescent="0.3">
      <c r="A29" s="88"/>
      <c r="B29" s="26"/>
      <c r="C29" s="26"/>
      <c r="D29" s="26"/>
      <c r="E29" s="26"/>
      <c r="F29" s="26"/>
      <c r="G29" s="26"/>
      <c r="H29" s="26"/>
      <c r="I29" s="146"/>
      <c r="J29" s="147"/>
      <c r="K29" s="147"/>
      <c r="L29" s="147"/>
      <c r="M29" s="147"/>
      <c r="N29" s="147"/>
      <c r="O29" s="147"/>
      <c r="P29" s="147"/>
      <c r="Q29" s="147"/>
      <c r="R29" s="147"/>
      <c r="S29" s="147"/>
      <c r="T29" s="147"/>
      <c r="U29" s="147"/>
      <c r="V29" s="147"/>
      <c r="W29" s="147"/>
      <c r="X29" s="147"/>
      <c r="Y29" s="147"/>
      <c r="Z29" s="147"/>
      <c r="AA29" s="147"/>
      <c r="AB29" s="147"/>
      <c r="AC29" s="148" t="s">
        <v>6</v>
      </c>
      <c r="AD29" s="147"/>
    </row>
  </sheetData>
  <sheetProtection algorithmName="SHA-512" hashValue="jo5e4TObIG8nvJym16Ji6ztCh1bBoeeZe/EEyipS0334jj5S6JJkN6+I537qC7wSqYYciyjR9LPviyLmSfnRLQ==" saltValue="EHRBRhK/3Gf6FOJ018iE4Q==" spinCount="100000" sheet="1" objects="1" scenarios="1" selectLockedCells="1"/>
  <mergeCells count="2">
    <mergeCell ref="B2:D3"/>
    <mergeCell ref="C17:D17"/>
  </mergeCells>
  <conditionalFormatting sqref="C22:E24">
    <cfRule type="expression" dxfId="40" priority="1888">
      <formula>MOD(ROW(), 2)=0</formula>
    </cfRule>
  </conditionalFormatting>
  <conditionalFormatting sqref="D9:G16 E17:G17 D18:G28">
    <cfRule type="expression" dxfId="39" priority="1">
      <formula>X9&lt;&gt;""</formula>
    </cfRule>
    <cfRule type="expression" dxfId="38" priority="79">
      <formula>S9&lt;&gt;""</formula>
    </cfRule>
    <cfRule type="expression" dxfId="37" priority="81">
      <formula>O9=-1</formula>
    </cfRule>
    <cfRule type="expression" dxfId="36" priority="82">
      <formula>O9=1</formula>
    </cfRule>
    <cfRule type="expression" dxfId="35" priority="1885">
      <formula>K9&lt;&gt;""</formula>
    </cfRule>
    <cfRule type="expression" dxfId="34" priority="1886">
      <formula>AND(D9="v", K9="bool")</formula>
    </cfRule>
  </conditionalFormatting>
  <conditionalFormatting sqref="F9 E9:E11 C9:D12">
    <cfRule type="expression" dxfId="33" priority="1887">
      <formula>MOD(ROW(), 2)=0</formula>
    </cfRule>
  </conditionalFormatting>
  <conditionalFormatting sqref="I5:W28">
    <cfRule type="expression" dxfId="32" priority="1889">
      <formula>_xlfn.ISFORMULA(I5)</formula>
    </cfRule>
    <cfRule type="expression" dxfId="31" priority="1890">
      <formula>NOT(ISBLANK(I5))</formula>
    </cfRule>
  </conditionalFormatting>
  <hyperlinks>
    <hyperlink ref="C17" location="'Gezelschappen locaties'!A1" display="Ga naar werkblad 'Ateliers leslocaties' →" xr:uid="{C21EF309-4AE4-4695-9F55-791223364B55}"/>
  </hyperlinks>
  <pageMargins left="0.70866141732283472" right="0.70866141732283472" top="0.74803149606299213" bottom="0.74803149606299213" header="0.31496062992125984" footer="0.31496062992125984"/>
  <pageSetup paperSize="9" scale="15" fitToHeight="0" orientation="portrait" r:id="rId1"/>
  <headerFooter>
    <oddFooter>Pagina &amp;P van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FA8B6-C911-4B5F-89EE-5640B4BD354B}">
  <sheetPr codeName="Blad18">
    <pageSetUpPr fitToPage="1"/>
  </sheetPr>
  <dimension ref="A1:BV102"/>
  <sheetViews>
    <sheetView showGridLines="0" zoomScaleNormal="100" zoomScaleSheetLayoutView="100" workbookViewId="0">
      <pane xSplit="1" ySplit="4" topLeftCell="B5" activePane="bottomRight" state="frozen"/>
      <selection pane="topRight"/>
      <selection pane="bottomLeft"/>
      <selection pane="bottomRight"/>
    </sheetView>
  </sheetViews>
  <sheetFormatPr defaultColWidth="8.88671875" defaultRowHeight="14.4" x14ac:dyDescent="0.3"/>
  <cols>
    <col min="1" max="1" width="2.44140625" style="91" customWidth="1"/>
    <col min="2" max="2" width="2.44140625" customWidth="1"/>
    <col min="3" max="3" width="2.5546875" customWidth="1"/>
    <col min="4" max="4" width="35" customWidth="1"/>
    <col min="5" max="5" width="2.5546875" customWidth="1"/>
    <col min="6" max="6" width="35" customWidth="1"/>
    <col min="7" max="7" width="2.5546875" customWidth="1"/>
    <col min="8" max="8" width="35" customWidth="1"/>
    <col min="9" max="9" width="2.5546875" customWidth="1"/>
    <col min="10" max="10" width="35" customWidth="1"/>
    <col min="11" max="11" width="8.88671875" style="28" hidden="1" customWidth="1"/>
    <col min="12" max="47" width="8.88671875" hidden="1" customWidth="1"/>
    <col min="48" max="48" width="2.44140625" style="25" customWidth="1"/>
  </cols>
  <sheetData>
    <row r="1" spans="1:74" ht="24.6" customHeight="1" x14ac:dyDescent="0.3">
      <c r="A1" s="80"/>
      <c r="C1" s="92"/>
      <c r="K1" s="63" t="str">
        <f>IF(Sjabloon_werksoort&lt;&gt;"Gezelschap", "Dit blad is niet van toepassing voor uw organisatie.", IF(K4&lt;&gt;0, "Selecteer minstens één locatie.  ", "")&amp;IF(L4=1, "Er is 1 foutmelding. Controleer het blad.", IF(L4&gt;1, "Er zijn "&amp;L4&amp;" foutmeldingen. Controleer het blad.", "")))</f>
        <v>Dit blad is niet van toepassing voor uw organisatie.</v>
      </c>
      <c r="L1" s="25"/>
      <c r="M1" s="142" t="str">
        <f>IF(Sjabloon_werksoort&lt;&gt;"Gezelschap", "", IF(M4&lt;&gt;0, IF(M4&gt;1, "Je hebt "&amp;M4&amp;" locaties geselecteerd.", "Je hebt 1 locatie geselecteerd."), ""))</f>
        <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81"/>
    </row>
    <row r="2" spans="1:74" s="1" customFormat="1" ht="13.35" customHeight="1" x14ac:dyDescent="0.3">
      <c r="A2" s="82"/>
      <c r="B2" s="165" t="s">
        <v>723</v>
      </c>
      <c r="C2" s="165"/>
      <c r="D2" s="165"/>
      <c r="E2" s="165"/>
      <c r="F2" s="165"/>
      <c r="G2" s="109"/>
      <c r="H2" s="109"/>
      <c r="I2" s="109"/>
      <c r="J2" s="109"/>
      <c r="K2" s="66" t="s">
        <v>656</v>
      </c>
      <c r="L2" s="66"/>
      <c r="M2" s="66"/>
      <c r="O2" s="66"/>
      <c r="P2" s="66"/>
      <c r="Q2" s="66"/>
      <c r="R2" s="66"/>
      <c r="S2" s="66"/>
      <c r="T2" s="66"/>
      <c r="U2" s="66"/>
      <c r="V2" s="66"/>
      <c r="W2" s="66"/>
      <c r="X2" s="66"/>
      <c r="Y2" s="66"/>
      <c r="Z2" s="66"/>
      <c r="AA2" s="66"/>
      <c r="AB2" s="66"/>
      <c r="AC2" s="66"/>
      <c r="AD2" s="66"/>
      <c r="AE2" s="66"/>
      <c r="AF2" s="66"/>
      <c r="AG2" s="66"/>
      <c r="AH2" s="66"/>
      <c r="AI2" s="66"/>
      <c r="AJ2" s="66"/>
      <c r="AK2" s="66"/>
      <c r="AL2" s="106" t="s">
        <v>657</v>
      </c>
      <c r="AM2" s="66"/>
      <c r="AN2" s="66"/>
      <c r="AO2" s="66"/>
      <c r="AP2" s="66"/>
      <c r="AQ2" s="66"/>
      <c r="AR2" s="66"/>
      <c r="AS2" s="66"/>
      <c r="AT2" s="66"/>
      <c r="AU2" s="66"/>
      <c r="AV2" s="81"/>
    </row>
    <row r="3" spans="1:74" s="1" customFormat="1" ht="9.6" customHeight="1" x14ac:dyDescent="0.3">
      <c r="B3" s="165"/>
      <c r="C3" s="165"/>
      <c r="D3" s="165"/>
      <c r="E3" s="165"/>
      <c r="F3" s="165"/>
      <c r="G3" s="109"/>
      <c r="H3" s="109"/>
      <c r="I3" s="109"/>
      <c r="J3" s="109"/>
      <c r="K3" s="65" t="s">
        <v>52</v>
      </c>
      <c r="L3" s="25" t="s">
        <v>753</v>
      </c>
      <c r="M3" s="74" t="s">
        <v>756</v>
      </c>
      <c r="N3" s="67" t="s">
        <v>633</v>
      </c>
      <c r="O3" s="25"/>
      <c r="P3" s="25"/>
      <c r="Q3" s="25"/>
      <c r="R3" s="25"/>
      <c r="S3" s="25"/>
      <c r="T3" s="25"/>
      <c r="U3" s="25"/>
      <c r="V3" s="67" t="s">
        <v>619</v>
      </c>
      <c r="W3" s="25"/>
      <c r="X3" s="25"/>
      <c r="Y3" s="25"/>
      <c r="Z3" s="25"/>
      <c r="AA3" s="25"/>
      <c r="AB3" s="25"/>
      <c r="AC3" s="25"/>
      <c r="AD3" s="67" t="s">
        <v>611</v>
      </c>
      <c r="AE3" s="25"/>
      <c r="AF3" s="25"/>
      <c r="AG3" s="25"/>
      <c r="AH3" s="25"/>
      <c r="AI3" s="25"/>
      <c r="AJ3" s="25"/>
      <c r="AK3" s="66"/>
      <c r="AL3" s="67" t="s">
        <v>738</v>
      </c>
      <c r="AM3" s="25"/>
      <c r="AN3" s="25"/>
      <c r="AO3" s="25"/>
      <c r="AP3" s="25"/>
      <c r="AQ3" s="25"/>
      <c r="AR3" s="25"/>
      <c r="AS3" s="25"/>
      <c r="AT3" s="67" t="s">
        <v>53</v>
      </c>
      <c r="AU3" s="25" t="s">
        <v>658</v>
      </c>
      <c r="AV3" s="81"/>
    </row>
    <row r="4" spans="1:74" s="85" customFormat="1" ht="14.1" customHeight="1" x14ac:dyDescent="0.3">
      <c r="A4" s="84"/>
      <c r="B4" s="59"/>
      <c r="C4" s="68"/>
      <c r="D4" s="68"/>
      <c r="E4" s="68"/>
      <c r="F4" s="68"/>
      <c r="G4" s="68"/>
      <c r="H4" s="68"/>
      <c r="I4" s="68"/>
      <c r="J4" s="59"/>
      <c r="K4" s="107">
        <f>IF(M4&lt;&gt;0, 0, 1)</f>
        <v>1</v>
      </c>
      <c r="L4" s="77" cm="1">
        <f t="array" ref="L4">SUMPRODUCT(--((AD5:AK100)&lt;&gt;""))</f>
        <v>0</v>
      </c>
      <c r="M4" s="143" cm="1">
        <f t="array" ref="M4">SUMPRODUCT(--(($C$11:$C$98)&lt;&gt;""))+SUMPRODUCT(--(($E$11:$E$98)&lt;&gt;""))+SUMPRODUCT(--(($G$11:$G$98)&lt;&gt;""))+SUMPRODUCT(--(($I$11:$I$98)&lt;&gt;""))</f>
        <v>0</v>
      </c>
      <c r="N4" s="79" t="str">
        <f t="shared" ref="N4:U4" si="0">SUBSTITUTE(ADDRESS(1, COLUMN(C4), 4, 1), "1", "")</f>
        <v>C</v>
      </c>
      <c r="O4" s="77" t="str">
        <f t="shared" si="0"/>
        <v>D</v>
      </c>
      <c r="P4" s="77" t="str">
        <f t="shared" si="0"/>
        <v>E</v>
      </c>
      <c r="Q4" s="77" t="str">
        <f t="shared" si="0"/>
        <v>F</v>
      </c>
      <c r="R4" s="77" t="str">
        <f t="shared" si="0"/>
        <v>G</v>
      </c>
      <c r="S4" s="77" t="str">
        <f t="shared" si="0"/>
        <v>H</v>
      </c>
      <c r="T4" s="77" t="str">
        <f t="shared" si="0"/>
        <v>I</v>
      </c>
      <c r="U4" s="77" t="str">
        <f t="shared" si="0"/>
        <v>J</v>
      </c>
      <c r="V4" s="79" t="str">
        <f t="shared" ref="V4:AC4" si="1">SUBSTITUTE(ADDRESS(1, COLUMN(C4), 4, 1), "1", "")</f>
        <v>C</v>
      </c>
      <c r="W4" s="77" t="str">
        <f t="shared" si="1"/>
        <v>D</v>
      </c>
      <c r="X4" s="77" t="str">
        <f t="shared" si="1"/>
        <v>E</v>
      </c>
      <c r="Y4" s="77" t="str">
        <f t="shared" si="1"/>
        <v>F</v>
      </c>
      <c r="Z4" s="77" t="str">
        <f t="shared" si="1"/>
        <v>G</v>
      </c>
      <c r="AA4" s="77" t="str">
        <f t="shared" si="1"/>
        <v>H</v>
      </c>
      <c r="AB4" s="77" t="str">
        <f t="shared" si="1"/>
        <v>I</v>
      </c>
      <c r="AC4" s="77" t="str">
        <f t="shared" si="1"/>
        <v>J</v>
      </c>
      <c r="AD4" s="79" t="str">
        <f t="shared" ref="AD4:AK4" si="2">SUBSTITUTE(ADDRESS(1, COLUMN(C4), 4, 1), "1", "")</f>
        <v>C</v>
      </c>
      <c r="AE4" s="77" t="str">
        <f t="shared" si="2"/>
        <v>D</v>
      </c>
      <c r="AF4" s="77" t="str">
        <f t="shared" si="2"/>
        <v>E</v>
      </c>
      <c r="AG4" s="77" t="str">
        <f t="shared" si="2"/>
        <v>F</v>
      </c>
      <c r="AH4" s="77" t="str">
        <f t="shared" si="2"/>
        <v>G</v>
      </c>
      <c r="AI4" s="77" t="str">
        <f t="shared" si="2"/>
        <v>H</v>
      </c>
      <c r="AJ4" s="77" t="str">
        <f t="shared" si="2"/>
        <v>I</v>
      </c>
      <c r="AK4" s="77" t="str">
        <f t="shared" si="2"/>
        <v>J</v>
      </c>
      <c r="AL4" s="79" t="str">
        <f t="shared" ref="AL4:AS4" si="3">SUBSTITUTE(ADDRESS(1, COLUMN(C4), 4, 1), "1", "")</f>
        <v>C</v>
      </c>
      <c r="AM4" s="77" t="str">
        <f t="shared" si="3"/>
        <v>D</v>
      </c>
      <c r="AN4" s="77" t="str">
        <f t="shared" si="3"/>
        <v>E</v>
      </c>
      <c r="AO4" s="77" t="str">
        <f t="shared" si="3"/>
        <v>F</v>
      </c>
      <c r="AP4" s="77" t="str">
        <f t="shared" si="3"/>
        <v>G</v>
      </c>
      <c r="AQ4" s="77" t="str">
        <f t="shared" si="3"/>
        <v>H</v>
      </c>
      <c r="AR4" s="77" t="str">
        <f t="shared" si="3"/>
        <v>I</v>
      </c>
      <c r="AS4" s="77" t="str">
        <f t="shared" si="3"/>
        <v>J</v>
      </c>
      <c r="AT4" s="79" t="s">
        <v>34</v>
      </c>
      <c r="AU4" s="77" t="s">
        <v>34</v>
      </c>
      <c r="AV4" s="86"/>
      <c r="BV4" s="64" t="s">
        <v>44</v>
      </c>
    </row>
    <row r="5" spans="1:74" ht="14.4" customHeight="1" x14ac:dyDescent="0.3">
      <c r="A5" s="110" t="str">
        <f>IF(AV5&lt;&gt;"", "✘", "")</f>
        <v/>
      </c>
      <c r="B5" s="100"/>
      <c r="C5" s="27"/>
      <c r="D5" s="27"/>
      <c r="E5" s="27"/>
      <c r="F5" s="27"/>
      <c r="G5" s="27"/>
      <c r="H5" s="27"/>
      <c r="I5" s="27"/>
      <c r="J5" s="27"/>
      <c r="K5" s="29"/>
      <c r="L5" s="27"/>
      <c r="M5" s="75"/>
      <c r="N5" s="61"/>
      <c r="O5" s="27"/>
      <c r="P5" s="27"/>
      <c r="Q5" s="27"/>
      <c r="R5" s="27"/>
      <c r="S5" s="27"/>
      <c r="T5" s="27"/>
      <c r="U5" s="27"/>
      <c r="V5" s="61"/>
      <c r="W5" s="27"/>
      <c r="X5" s="27"/>
      <c r="Y5" s="27"/>
      <c r="Z5" s="27"/>
      <c r="AA5" s="27"/>
      <c r="AB5" s="27"/>
      <c r="AC5" s="27"/>
      <c r="AD5" s="61"/>
      <c r="AE5" s="27"/>
      <c r="AF5" s="27"/>
      <c r="AG5" s="27"/>
      <c r="AH5" s="27"/>
      <c r="AI5" s="27"/>
      <c r="AJ5" s="27"/>
      <c r="AK5" s="27"/>
      <c r="AL5" s="61"/>
      <c r="AM5" s="27"/>
      <c r="AN5" s="27"/>
      <c r="AO5" s="27"/>
      <c r="AP5" s="27"/>
      <c r="AQ5" s="27"/>
      <c r="AR5" s="27"/>
      <c r="AS5" s="27"/>
      <c r="AT5" s="61"/>
      <c r="AU5" s="27"/>
      <c r="AV5" s="60" t="str">
        <f>_xlfn.CONCAT(AD5,AL5,AE5,AM5,AF5,AN5,AG5,AO5,AH5,AP5,AK5,AS5,AT5,AU5)</f>
        <v/>
      </c>
    </row>
    <row r="6" spans="1:74" ht="10.5" customHeight="1" x14ac:dyDescent="0.3">
      <c r="A6" s="110" t="str">
        <f t="shared" ref="A6:A32" si="4">IF(AV6&lt;&gt;"", "✘", "")</f>
        <v/>
      </c>
      <c r="B6" s="151" t="s">
        <v>720</v>
      </c>
      <c r="C6" s="27"/>
      <c r="D6" s="27"/>
      <c r="E6" s="27"/>
      <c r="F6" s="27"/>
      <c r="G6" s="27"/>
      <c r="H6" s="27"/>
      <c r="I6" s="27"/>
      <c r="J6" s="27"/>
      <c r="K6" s="29"/>
      <c r="L6" s="27"/>
      <c r="M6" s="75"/>
      <c r="N6" s="61"/>
      <c r="O6" s="27"/>
      <c r="P6" s="27"/>
      <c r="Q6" s="27"/>
      <c r="R6" s="27"/>
      <c r="S6" s="27"/>
      <c r="T6" s="27"/>
      <c r="U6" s="27"/>
      <c r="V6" s="61"/>
      <c r="W6" s="27"/>
      <c r="X6" s="27"/>
      <c r="Y6" s="27"/>
      <c r="Z6" s="27"/>
      <c r="AA6" s="27"/>
      <c r="AB6" s="27"/>
      <c r="AC6" s="27"/>
      <c r="AD6" s="61"/>
      <c r="AE6" s="27"/>
      <c r="AF6" s="27"/>
      <c r="AG6" s="27"/>
      <c r="AH6" s="27"/>
      <c r="AI6" s="27"/>
      <c r="AJ6" s="27"/>
      <c r="AK6" s="27"/>
      <c r="AL6" s="61"/>
      <c r="AM6" s="27"/>
      <c r="AN6" s="27"/>
      <c r="AO6" s="27"/>
      <c r="AP6" s="27"/>
      <c r="AQ6" s="27"/>
      <c r="AR6" s="27"/>
      <c r="AS6" s="27"/>
      <c r="AT6" s="61"/>
      <c r="AU6" s="27"/>
      <c r="AV6" s="60"/>
    </row>
    <row r="7" spans="1:74" ht="10.5" customHeight="1" x14ac:dyDescent="0.3">
      <c r="A7" s="110" t="str">
        <f t="shared" si="4"/>
        <v/>
      </c>
      <c r="B7" s="151" t="s">
        <v>719</v>
      </c>
      <c r="C7" s="27"/>
      <c r="D7" s="27"/>
      <c r="E7" s="27"/>
      <c r="F7" s="27"/>
      <c r="G7" s="27"/>
      <c r="H7" s="27"/>
      <c r="I7" s="27"/>
      <c r="J7" s="27"/>
      <c r="K7" s="29"/>
      <c r="L7" s="27"/>
      <c r="M7" s="75"/>
      <c r="N7" s="61"/>
      <c r="O7" s="27"/>
      <c r="P7" s="27"/>
      <c r="Q7" s="27"/>
      <c r="R7" s="27"/>
      <c r="S7" s="27"/>
      <c r="T7" s="27"/>
      <c r="U7" s="27"/>
      <c r="V7" s="61"/>
      <c r="W7" s="27"/>
      <c r="X7" s="27"/>
      <c r="Y7" s="27"/>
      <c r="Z7" s="27"/>
      <c r="AA7" s="27"/>
      <c r="AB7" s="27"/>
      <c r="AC7" s="27"/>
      <c r="AD7" s="61"/>
      <c r="AE7" s="27"/>
      <c r="AF7" s="27"/>
      <c r="AG7" s="27"/>
      <c r="AH7" s="27"/>
      <c r="AI7" s="27"/>
      <c r="AJ7" s="27"/>
      <c r="AK7" s="27"/>
      <c r="AL7" s="61"/>
      <c r="AM7" s="27"/>
      <c r="AN7" s="27"/>
      <c r="AO7" s="27"/>
      <c r="AP7" s="27"/>
      <c r="AQ7" s="27"/>
      <c r="AR7" s="27"/>
      <c r="AS7" s="27"/>
      <c r="AT7" s="61"/>
      <c r="AU7" s="27"/>
      <c r="AV7" s="60"/>
    </row>
    <row r="8" spans="1:74" ht="14.4" customHeight="1" x14ac:dyDescent="0.3">
      <c r="A8" s="110" t="str">
        <f t="shared" si="4"/>
        <v/>
      </c>
      <c r="B8" s="100"/>
      <c r="C8" s="27"/>
      <c r="D8" s="27"/>
      <c r="E8" s="27"/>
      <c r="F8" s="27"/>
      <c r="G8" s="27"/>
      <c r="H8" s="27"/>
      <c r="I8" s="27"/>
      <c r="J8" s="27"/>
      <c r="K8" s="29"/>
      <c r="L8" s="27"/>
      <c r="M8" s="75"/>
      <c r="N8" s="61"/>
      <c r="O8" s="27"/>
      <c r="P8" s="27"/>
      <c r="Q8" s="27"/>
      <c r="R8" s="27"/>
      <c r="S8" s="27"/>
      <c r="T8" s="27"/>
      <c r="U8" s="27"/>
      <c r="V8" s="61"/>
      <c r="W8" s="27"/>
      <c r="X8" s="27"/>
      <c r="Y8" s="27"/>
      <c r="Z8" s="27"/>
      <c r="AA8" s="27"/>
      <c r="AB8" s="27"/>
      <c r="AC8" s="27"/>
      <c r="AD8" s="61"/>
      <c r="AE8" s="27"/>
      <c r="AF8" s="27"/>
      <c r="AG8" s="27"/>
      <c r="AH8" s="27"/>
      <c r="AI8" s="27"/>
      <c r="AJ8" s="27"/>
      <c r="AK8" s="27"/>
      <c r="AL8" s="61"/>
      <c r="AM8" s="27"/>
      <c r="AN8" s="27"/>
      <c r="AO8" s="27"/>
      <c r="AP8" s="27"/>
      <c r="AQ8" s="27"/>
      <c r="AR8" s="27"/>
      <c r="AS8" s="27"/>
      <c r="AT8" s="61"/>
      <c r="AU8" s="27"/>
      <c r="AV8" s="60"/>
    </row>
    <row r="9" spans="1:74" ht="14.4" customHeight="1" x14ac:dyDescent="0.3">
      <c r="A9" s="110" t="str">
        <f t="shared" si="4"/>
        <v/>
      </c>
      <c r="B9" s="100" t="s">
        <v>55</v>
      </c>
      <c r="C9" s="27"/>
      <c r="D9" s="27"/>
      <c r="E9" s="27"/>
      <c r="F9" s="111"/>
      <c r="G9" s="111"/>
      <c r="H9" s="111"/>
      <c r="I9" s="111"/>
      <c r="J9" s="27"/>
      <c r="K9" s="29"/>
      <c r="L9" s="27"/>
      <c r="M9" s="75"/>
      <c r="N9" s="61"/>
      <c r="O9" s="27"/>
      <c r="P9" s="27"/>
      <c r="Q9" s="27"/>
      <c r="R9" s="27"/>
      <c r="S9" s="27"/>
      <c r="T9" s="27"/>
      <c r="U9" s="27"/>
      <c r="V9" s="61"/>
      <c r="W9" s="27"/>
      <c r="X9" s="27"/>
      <c r="Y9" s="27"/>
      <c r="Z9" s="27"/>
      <c r="AA9" s="27"/>
      <c r="AB9" s="27"/>
      <c r="AC9" s="27"/>
      <c r="AD9" s="61"/>
      <c r="AE9" s="27"/>
      <c r="AF9" s="27"/>
      <c r="AG9" s="27"/>
      <c r="AH9" s="27"/>
      <c r="AI9" s="27"/>
      <c r="AJ9" s="27"/>
      <c r="AK9" s="27"/>
      <c r="AL9" s="61"/>
      <c r="AM9" s="27"/>
      <c r="AN9" s="27"/>
      <c r="AO9" s="27"/>
      <c r="AP9" s="27"/>
      <c r="AQ9" s="27"/>
      <c r="AR9" s="27"/>
      <c r="AS9" s="27"/>
      <c r="AT9" s="61"/>
      <c r="AU9" s="27"/>
      <c r="AV9" s="60" t="str">
        <f t="shared" ref="AV9:AV100" si="5">_xlfn.CONCAT(AD9,AL9,AE9,AM9,AF9,AN9,AG9,AO9,AH9,AP9,AK9,AS9,AT9,AU9)</f>
        <v/>
      </c>
    </row>
    <row r="10" spans="1:74" ht="6" customHeight="1" x14ac:dyDescent="0.3">
      <c r="A10" s="110" t="str">
        <f t="shared" si="4"/>
        <v/>
      </c>
      <c r="B10" s="100"/>
      <c r="C10" s="27"/>
      <c r="D10" s="27"/>
      <c r="E10" s="27"/>
      <c r="F10" s="112"/>
      <c r="G10" s="112"/>
      <c r="H10" s="112"/>
      <c r="I10" s="112"/>
      <c r="J10" s="27"/>
      <c r="K10" s="29"/>
      <c r="L10" s="27"/>
      <c r="M10" s="75"/>
      <c r="N10" s="61"/>
      <c r="O10" s="27"/>
      <c r="P10" s="27"/>
      <c r="Q10" s="27"/>
      <c r="R10" s="27"/>
      <c r="S10" s="27"/>
      <c r="T10" s="27"/>
      <c r="U10" s="27"/>
      <c r="V10" s="61"/>
      <c r="W10" s="27"/>
      <c r="X10" s="27"/>
      <c r="Y10" s="27"/>
      <c r="Z10" s="27"/>
      <c r="AA10" s="27"/>
      <c r="AB10" s="27"/>
      <c r="AC10" s="27"/>
      <c r="AD10" s="61"/>
      <c r="AE10" s="27"/>
      <c r="AF10" s="27"/>
      <c r="AG10" s="27"/>
      <c r="AH10" s="27"/>
      <c r="AI10" s="27"/>
      <c r="AJ10" s="27"/>
      <c r="AK10" s="27"/>
      <c r="AL10" s="61"/>
      <c r="AM10" s="27"/>
      <c r="AN10" s="27"/>
      <c r="AO10" s="27"/>
      <c r="AP10" s="27"/>
      <c r="AQ10" s="27"/>
      <c r="AR10" s="27"/>
      <c r="AS10" s="27"/>
      <c r="AT10" s="61"/>
      <c r="AU10" s="27"/>
      <c r="AV10" s="60" t="str">
        <f t="shared" si="5"/>
        <v/>
      </c>
    </row>
    <row r="11" spans="1:74" ht="14.4" customHeight="1" x14ac:dyDescent="0.3">
      <c r="A11" s="110" t="str">
        <f t="shared" si="4"/>
        <v/>
      </c>
      <c r="B11" s="100"/>
      <c r="C11" s="98"/>
      <c r="D11" s="114" t="s">
        <v>711</v>
      </c>
      <c r="E11" s="108"/>
      <c r="F11" s="116" t="s">
        <v>718</v>
      </c>
      <c r="G11" s="139"/>
      <c r="H11" s="116" t="s">
        <v>660</v>
      </c>
      <c r="I11" s="117"/>
      <c r="J11" s="114"/>
      <c r="K11" s="29"/>
      <c r="L11" s="27"/>
      <c r="M11" s="75"/>
      <c r="N11" s="61" t="s">
        <v>632</v>
      </c>
      <c r="O11" s="27"/>
      <c r="P11" s="27" t="s">
        <v>632</v>
      </c>
      <c r="Q11" s="27"/>
      <c r="R11" s="27" t="s">
        <v>632</v>
      </c>
      <c r="S11" s="27"/>
      <c r="T11" s="27"/>
      <c r="U11" s="27"/>
      <c r="V11" s="61">
        <f>IF(Sjabloon_werksoort&lt;&gt;"Gezelschap", -1, IF($M$4&lt;&gt;0, 0, 1))</f>
        <v>-1</v>
      </c>
      <c r="W11" s="27"/>
      <c r="X11" s="27">
        <f>IF(Sjabloon_werksoort&lt;&gt;"Gezelschap", -1, IF($M$4&lt;&gt;0, 0, 1))</f>
        <v>-1</v>
      </c>
      <c r="Y11" s="27"/>
      <c r="Z11" s="27">
        <f>IF(Sjabloon_werksoort&lt;&gt;"Gezelschap", -1, IF($M$4&lt;&gt;0, 0, 1))</f>
        <v>-1</v>
      </c>
      <c r="AA11" s="27"/>
      <c r="AB11" s="27"/>
      <c r="AC11" s="27"/>
      <c r="AD11" s="61"/>
      <c r="AE11" s="27"/>
      <c r="AF11" s="27"/>
      <c r="AG11" s="27"/>
      <c r="AH11" s="27"/>
      <c r="AI11" s="27"/>
      <c r="AJ11" s="27"/>
      <c r="AK11" s="27"/>
      <c r="AL11" s="61"/>
      <c r="AM11" s="27"/>
      <c r="AN11" s="27"/>
      <c r="AO11" s="27"/>
      <c r="AP11" s="27"/>
      <c r="AQ11" s="27"/>
      <c r="AR11" s="27"/>
      <c r="AS11" s="27"/>
      <c r="AT11" s="61"/>
      <c r="AU11" s="27"/>
      <c r="AV11" s="60" t="str">
        <f t="shared" si="5"/>
        <v/>
      </c>
    </row>
    <row r="12" spans="1:74" ht="14.4" customHeight="1" x14ac:dyDescent="0.3">
      <c r="A12" s="110" t="str">
        <f t="shared" si="4"/>
        <v/>
      </c>
      <c r="B12" s="100"/>
      <c r="C12" s="113"/>
      <c r="D12" s="114"/>
      <c r="E12" s="115"/>
      <c r="F12" s="116"/>
      <c r="G12" s="117"/>
      <c r="H12" s="116"/>
      <c r="I12" s="117"/>
      <c r="J12" s="114"/>
      <c r="K12" s="29"/>
      <c r="L12" s="27"/>
      <c r="M12" s="75"/>
      <c r="N12" s="61"/>
      <c r="O12" s="27"/>
      <c r="P12" s="27"/>
      <c r="Q12" s="27"/>
      <c r="R12" s="27"/>
      <c r="S12" s="27"/>
      <c r="T12" s="27"/>
      <c r="U12" s="27"/>
      <c r="V12" s="61"/>
      <c r="W12" s="27"/>
      <c r="X12" s="27"/>
      <c r="Y12" s="27"/>
      <c r="Z12" s="27"/>
      <c r="AA12" s="27"/>
      <c r="AB12" s="27"/>
      <c r="AC12" s="27"/>
      <c r="AD12" s="61"/>
      <c r="AE12" s="27"/>
      <c r="AF12" s="27"/>
      <c r="AG12" s="27"/>
      <c r="AH12" s="27"/>
      <c r="AI12" s="27"/>
      <c r="AJ12" s="27"/>
      <c r="AK12" s="27"/>
      <c r="AL12" s="61"/>
      <c r="AM12" s="27"/>
      <c r="AN12" s="27"/>
      <c r="AO12" s="27"/>
      <c r="AP12" s="27"/>
      <c r="AQ12" s="27"/>
      <c r="AR12" s="27"/>
      <c r="AS12" s="27"/>
      <c r="AT12" s="61"/>
      <c r="AU12" s="27"/>
      <c r="AV12" s="60"/>
    </row>
    <row r="13" spans="1:74" ht="14.4" customHeight="1" x14ac:dyDescent="0.3">
      <c r="A13" s="110" t="str">
        <f t="shared" si="4"/>
        <v/>
      </c>
      <c r="B13" s="100" t="s">
        <v>712</v>
      </c>
      <c r="C13" s="113"/>
      <c r="D13" s="114"/>
      <c r="E13" s="115"/>
      <c r="F13" s="116"/>
      <c r="G13" s="117"/>
      <c r="H13" s="116"/>
      <c r="I13" s="117"/>
      <c r="J13" s="114"/>
      <c r="K13" s="29"/>
      <c r="L13" s="27"/>
      <c r="M13" s="75"/>
      <c r="N13" s="61"/>
      <c r="O13" s="27"/>
      <c r="P13" s="27"/>
      <c r="Q13" s="27"/>
      <c r="R13" s="27"/>
      <c r="S13" s="27"/>
      <c r="T13" s="27"/>
      <c r="U13" s="27"/>
      <c r="V13" s="61"/>
      <c r="W13" s="27"/>
      <c r="X13" s="27"/>
      <c r="Y13" s="27"/>
      <c r="Z13" s="27"/>
      <c r="AA13" s="27"/>
      <c r="AB13" s="27"/>
      <c r="AC13" s="27"/>
      <c r="AD13" s="61"/>
      <c r="AE13" s="27"/>
      <c r="AF13" s="27"/>
      <c r="AG13" s="27"/>
      <c r="AH13" s="27"/>
      <c r="AI13" s="27"/>
      <c r="AJ13" s="27"/>
      <c r="AK13" s="27"/>
      <c r="AL13" s="61"/>
      <c r="AM13" s="27"/>
      <c r="AN13" s="27"/>
      <c r="AO13" s="27"/>
      <c r="AP13" s="27"/>
      <c r="AQ13" s="27"/>
      <c r="AR13" s="27"/>
      <c r="AS13" s="27"/>
      <c r="AT13" s="61"/>
      <c r="AU13" s="27"/>
      <c r="AV13" s="60"/>
    </row>
    <row r="14" spans="1:74" ht="6.6" customHeight="1" x14ac:dyDescent="0.3">
      <c r="A14" s="110" t="str">
        <f t="shared" si="4"/>
        <v/>
      </c>
      <c r="B14" s="100"/>
      <c r="C14" s="113"/>
      <c r="D14" s="114"/>
      <c r="E14" s="115"/>
      <c r="F14" s="116"/>
      <c r="G14" s="117"/>
      <c r="H14" s="116"/>
      <c r="I14" s="117"/>
      <c r="J14" s="114"/>
      <c r="K14" s="29"/>
      <c r="L14" s="27"/>
      <c r="M14" s="75"/>
      <c r="N14" s="61"/>
      <c r="O14" s="27"/>
      <c r="P14" s="27"/>
      <c r="Q14" s="27"/>
      <c r="R14" s="27"/>
      <c r="S14" s="27"/>
      <c r="T14" s="27"/>
      <c r="U14" s="27"/>
      <c r="V14" s="61"/>
      <c r="W14" s="27"/>
      <c r="X14" s="27"/>
      <c r="Y14" s="27"/>
      <c r="Z14" s="27"/>
      <c r="AA14" s="27"/>
      <c r="AB14" s="27"/>
      <c r="AC14" s="27"/>
      <c r="AD14" s="61"/>
      <c r="AE14" s="27"/>
      <c r="AF14" s="27"/>
      <c r="AG14" s="27"/>
      <c r="AH14" s="27"/>
      <c r="AI14" s="27"/>
      <c r="AJ14" s="27"/>
      <c r="AK14" s="27"/>
      <c r="AL14" s="61"/>
      <c r="AM14" s="27"/>
      <c r="AN14" s="27"/>
      <c r="AO14" s="27"/>
      <c r="AP14" s="27"/>
      <c r="AQ14" s="27"/>
      <c r="AR14" s="27"/>
      <c r="AS14" s="27"/>
      <c r="AT14" s="61"/>
      <c r="AU14" s="27"/>
      <c r="AV14" s="60"/>
    </row>
    <row r="15" spans="1:74" ht="14.4" customHeight="1" x14ac:dyDescent="0.3">
      <c r="A15" s="110" t="str">
        <f t="shared" si="4"/>
        <v/>
      </c>
      <c r="B15" s="100"/>
      <c r="C15" s="98"/>
      <c r="D15" s="114" t="s">
        <v>68</v>
      </c>
      <c r="E15" s="108"/>
      <c r="F15" s="116" t="s">
        <v>192</v>
      </c>
      <c r="G15" s="139"/>
      <c r="H15" s="116" t="s">
        <v>109</v>
      </c>
      <c r="I15" s="139"/>
      <c r="J15" s="114" t="s">
        <v>126</v>
      </c>
      <c r="K15" s="29"/>
      <c r="L15" s="27"/>
      <c r="M15" s="75"/>
      <c r="N15" s="61" t="s">
        <v>632</v>
      </c>
      <c r="O15" s="27"/>
      <c r="P15" s="27" t="s">
        <v>632</v>
      </c>
      <c r="Q15" s="27"/>
      <c r="R15" s="27" t="s">
        <v>632</v>
      </c>
      <c r="S15" s="27"/>
      <c r="T15" s="27" t="s">
        <v>632</v>
      </c>
      <c r="U15" s="27"/>
      <c r="V15" s="61">
        <f t="shared" ref="V15:V28" si="6">IF(Sjabloon_werksoort&lt;&gt;"Gezelschap", -1, IF($M$4&lt;&gt;0, 0, 1))</f>
        <v>-1</v>
      </c>
      <c r="W15" s="27"/>
      <c r="X15" s="27">
        <f t="shared" ref="X15:X28" si="7">IF(Sjabloon_werksoort&lt;&gt;"Gezelschap", -1, IF($M$4&lt;&gt;0, 0, 1))</f>
        <v>-1</v>
      </c>
      <c r="Y15" s="27"/>
      <c r="Z15" s="27">
        <f t="shared" ref="Z15:Z28" si="8">IF(Sjabloon_werksoort&lt;&gt;"Gezelschap", -1, IF($M$4&lt;&gt;0, 0, 1))</f>
        <v>-1</v>
      </c>
      <c r="AA15" s="27"/>
      <c r="AB15" s="27">
        <f t="shared" ref="AB15:AB28" si="9">IF(Sjabloon_werksoort&lt;&gt;"Gezelschap", -1, IF($M$4&lt;&gt;0, 0, 1))</f>
        <v>-1</v>
      </c>
      <c r="AC15" s="27"/>
      <c r="AD15" s="61"/>
      <c r="AE15" s="27"/>
      <c r="AF15" s="27"/>
      <c r="AG15" s="27"/>
      <c r="AH15" s="27"/>
      <c r="AI15" s="27"/>
      <c r="AJ15" s="27"/>
      <c r="AK15" s="27"/>
      <c r="AL15" s="61"/>
      <c r="AM15" s="27"/>
      <c r="AN15" s="27"/>
      <c r="AO15" s="27"/>
      <c r="AP15" s="27"/>
      <c r="AQ15" s="27"/>
      <c r="AR15" s="27"/>
      <c r="AS15" s="27"/>
      <c r="AT15" s="61"/>
      <c r="AU15" s="27"/>
      <c r="AV15" s="60"/>
    </row>
    <row r="16" spans="1:74" ht="14.4" customHeight="1" x14ac:dyDescent="0.3">
      <c r="A16" s="110" t="str">
        <f t="shared" si="4"/>
        <v/>
      </c>
      <c r="B16" s="100"/>
      <c r="C16" s="98"/>
      <c r="D16" s="114" t="s">
        <v>56</v>
      </c>
      <c r="E16" s="108"/>
      <c r="F16" s="116" t="s">
        <v>94</v>
      </c>
      <c r="G16" s="139"/>
      <c r="H16" s="116" t="s">
        <v>111</v>
      </c>
      <c r="I16" s="139"/>
      <c r="J16" s="114" t="s">
        <v>155</v>
      </c>
      <c r="K16" s="29"/>
      <c r="L16" s="27"/>
      <c r="M16" s="75"/>
      <c r="N16" s="61" t="s">
        <v>632</v>
      </c>
      <c r="O16" s="27"/>
      <c r="P16" s="27" t="s">
        <v>632</v>
      </c>
      <c r="Q16" s="27"/>
      <c r="R16" s="27" t="s">
        <v>632</v>
      </c>
      <c r="S16" s="27"/>
      <c r="T16" s="27" t="s">
        <v>632</v>
      </c>
      <c r="U16" s="27"/>
      <c r="V16" s="61">
        <f t="shared" si="6"/>
        <v>-1</v>
      </c>
      <c r="W16" s="27"/>
      <c r="X16" s="27">
        <f t="shared" si="7"/>
        <v>-1</v>
      </c>
      <c r="Y16" s="27"/>
      <c r="Z16" s="27">
        <f t="shared" si="8"/>
        <v>-1</v>
      </c>
      <c r="AA16" s="27"/>
      <c r="AB16" s="27">
        <f t="shared" si="9"/>
        <v>-1</v>
      </c>
      <c r="AC16" s="27"/>
      <c r="AD16" s="61"/>
      <c r="AE16" s="27"/>
      <c r="AF16" s="27"/>
      <c r="AG16" s="27"/>
      <c r="AH16" s="27"/>
      <c r="AI16" s="27"/>
      <c r="AJ16" s="27"/>
      <c r="AK16" s="27"/>
      <c r="AL16" s="61"/>
      <c r="AM16" s="27"/>
      <c r="AN16" s="27"/>
      <c r="AO16" s="27"/>
      <c r="AP16" s="27"/>
      <c r="AQ16" s="27"/>
      <c r="AR16" s="27"/>
      <c r="AS16" s="27"/>
      <c r="AT16" s="61"/>
      <c r="AU16" s="27"/>
      <c r="AV16" s="60"/>
    </row>
    <row r="17" spans="1:48" ht="14.4" customHeight="1" x14ac:dyDescent="0.3">
      <c r="A17" s="110" t="str">
        <f t="shared" si="4"/>
        <v/>
      </c>
      <c r="B17" s="100"/>
      <c r="C17" s="98"/>
      <c r="D17" s="114" t="s">
        <v>61</v>
      </c>
      <c r="E17" s="108"/>
      <c r="F17" s="116" t="s">
        <v>200</v>
      </c>
      <c r="G17" s="139"/>
      <c r="H17" s="116" t="s">
        <v>114</v>
      </c>
      <c r="I17" s="139"/>
      <c r="J17" s="114" t="s">
        <v>157</v>
      </c>
      <c r="K17" s="29"/>
      <c r="L17" s="27"/>
      <c r="M17" s="75"/>
      <c r="N17" s="61" t="s">
        <v>632</v>
      </c>
      <c r="O17" s="27"/>
      <c r="P17" s="27" t="s">
        <v>632</v>
      </c>
      <c r="Q17" s="27"/>
      <c r="R17" s="27" t="s">
        <v>632</v>
      </c>
      <c r="S17" s="27"/>
      <c r="T17" s="27" t="s">
        <v>632</v>
      </c>
      <c r="U17" s="27"/>
      <c r="V17" s="61">
        <f t="shared" si="6"/>
        <v>-1</v>
      </c>
      <c r="W17" s="27"/>
      <c r="X17" s="27">
        <f t="shared" si="7"/>
        <v>-1</v>
      </c>
      <c r="Y17" s="27"/>
      <c r="Z17" s="27">
        <f t="shared" si="8"/>
        <v>-1</v>
      </c>
      <c r="AA17" s="27"/>
      <c r="AB17" s="27">
        <f t="shared" si="9"/>
        <v>-1</v>
      </c>
      <c r="AC17" s="27"/>
      <c r="AD17" s="61"/>
      <c r="AE17" s="27"/>
      <c r="AF17" s="27"/>
      <c r="AG17" s="27"/>
      <c r="AH17" s="27"/>
      <c r="AI17" s="27"/>
      <c r="AJ17" s="27"/>
      <c r="AK17" s="27"/>
      <c r="AL17" s="61"/>
      <c r="AM17" s="27"/>
      <c r="AN17" s="27"/>
      <c r="AO17" s="27"/>
      <c r="AP17" s="27"/>
      <c r="AQ17" s="27"/>
      <c r="AR17" s="27"/>
      <c r="AS17" s="27"/>
      <c r="AT17" s="61"/>
      <c r="AU17" s="27"/>
      <c r="AV17" s="60"/>
    </row>
    <row r="18" spans="1:48" ht="14.4" customHeight="1" x14ac:dyDescent="0.3">
      <c r="A18" s="110" t="str">
        <f t="shared" si="4"/>
        <v/>
      </c>
      <c r="B18" s="100"/>
      <c r="C18" s="98"/>
      <c r="D18" s="114" t="s">
        <v>72</v>
      </c>
      <c r="E18" s="108"/>
      <c r="F18" s="116" t="s">
        <v>105</v>
      </c>
      <c r="G18" s="139"/>
      <c r="H18" s="116" t="s">
        <v>59</v>
      </c>
      <c r="I18" s="139"/>
      <c r="J18" s="114" t="s">
        <v>159</v>
      </c>
      <c r="K18" s="29"/>
      <c r="L18" s="27"/>
      <c r="M18" s="75"/>
      <c r="N18" s="61" t="s">
        <v>632</v>
      </c>
      <c r="O18" s="27"/>
      <c r="P18" s="27" t="s">
        <v>632</v>
      </c>
      <c r="Q18" s="27"/>
      <c r="R18" s="27" t="s">
        <v>632</v>
      </c>
      <c r="S18" s="27"/>
      <c r="T18" s="27" t="s">
        <v>632</v>
      </c>
      <c r="U18" s="27"/>
      <c r="V18" s="61">
        <f t="shared" si="6"/>
        <v>-1</v>
      </c>
      <c r="W18" s="27"/>
      <c r="X18" s="27">
        <f t="shared" si="7"/>
        <v>-1</v>
      </c>
      <c r="Y18" s="27"/>
      <c r="Z18" s="27">
        <f t="shared" si="8"/>
        <v>-1</v>
      </c>
      <c r="AA18" s="27"/>
      <c r="AB18" s="27">
        <f t="shared" si="9"/>
        <v>-1</v>
      </c>
      <c r="AC18" s="27"/>
      <c r="AD18" s="61"/>
      <c r="AE18" s="27"/>
      <c r="AF18" s="27"/>
      <c r="AG18" s="27"/>
      <c r="AH18" s="27"/>
      <c r="AI18" s="27"/>
      <c r="AJ18" s="27"/>
      <c r="AK18" s="27"/>
      <c r="AL18" s="61"/>
      <c r="AM18" s="27"/>
      <c r="AN18" s="27"/>
      <c r="AO18" s="27"/>
      <c r="AP18" s="27"/>
      <c r="AQ18" s="27"/>
      <c r="AR18" s="27"/>
      <c r="AS18" s="27"/>
      <c r="AT18" s="61"/>
      <c r="AU18" s="27"/>
      <c r="AV18" s="60"/>
    </row>
    <row r="19" spans="1:48" ht="14.4" customHeight="1" x14ac:dyDescent="0.3">
      <c r="A19" s="110" t="str">
        <f t="shared" si="4"/>
        <v/>
      </c>
      <c r="B19" s="100"/>
      <c r="C19" s="98"/>
      <c r="D19" s="114" t="s">
        <v>730</v>
      </c>
      <c r="E19" s="108"/>
      <c r="F19" s="116" t="s">
        <v>95</v>
      </c>
      <c r="G19" s="139"/>
      <c r="H19" s="116" t="s">
        <v>133</v>
      </c>
      <c r="I19" s="139"/>
      <c r="J19" s="114" t="s">
        <v>128</v>
      </c>
      <c r="K19" s="29"/>
      <c r="L19" s="27"/>
      <c r="M19" s="75"/>
      <c r="N19" s="61" t="s">
        <v>632</v>
      </c>
      <c r="O19" s="27"/>
      <c r="P19" s="27" t="s">
        <v>632</v>
      </c>
      <c r="Q19" s="27"/>
      <c r="R19" s="27" t="s">
        <v>632</v>
      </c>
      <c r="S19" s="27"/>
      <c r="T19" s="27" t="s">
        <v>632</v>
      </c>
      <c r="U19" s="27"/>
      <c r="V19" s="61">
        <f t="shared" si="6"/>
        <v>-1</v>
      </c>
      <c r="W19" s="27"/>
      <c r="X19" s="27">
        <f t="shared" si="7"/>
        <v>-1</v>
      </c>
      <c r="Y19" s="27"/>
      <c r="Z19" s="27">
        <f t="shared" si="8"/>
        <v>-1</v>
      </c>
      <c r="AA19" s="27"/>
      <c r="AB19" s="27">
        <f t="shared" si="9"/>
        <v>-1</v>
      </c>
      <c r="AC19" s="27"/>
      <c r="AD19" s="61"/>
      <c r="AE19" s="27"/>
      <c r="AF19" s="27"/>
      <c r="AG19" s="27"/>
      <c r="AH19" s="27"/>
      <c r="AI19" s="27"/>
      <c r="AJ19" s="27"/>
      <c r="AK19" s="27"/>
      <c r="AL19" s="61"/>
      <c r="AM19" s="27"/>
      <c r="AN19" s="27"/>
      <c r="AO19" s="27"/>
      <c r="AP19" s="27"/>
      <c r="AQ19" s="27"/>
      <c r="AR19" s="27"/>
      <c r="AS19" s="27"/>
      <c r="AT19" s="61"/>
      <c r="AU19" s="27"/>
      <c r="AV19" s="60"/>
    </row>
    <row r="20" spans="1:48" ht="14.4" customHeight="1" x14ac:dyDescent="0.3">
      <c r="A20" s="110" t="str">
        <f t="shared" si="4"/>
        <v/>
      </c>
      <c r="B20" s="100"/>
      <c r="C20" s="98"/>
      <c r="D20" s="114" t="s">
        <v>76</v>
      </c>
      <c r="E20" s="108"/>
      <c r="F20" s="116" t="s">
        <v>97</v>
      </c>
      <c r="G20" s="139"/>
      <c r="H20" s="116" t="s">
        <v>135</v>
      </c>
      <c r="I20" s="139"/>
      <c r="J20" s="114" t="s">
        <v>129</v>
      </c>
      <c r="K20" s="29"/>
      <c r="L20" s="27"/>
      <c r="M20" s="75"/>
      <c r="N20" s="61" t="s">
        <v>632</v>
      </c>
      <c r="O20" s="27"/>
      <c r="P20" s="27" t="s">
        <v>632</v>
      </c>
      <c r="Q20" s="27"/>
      <c r="R20" s="27" t="s">
        <v>632</v>
      </c>
      <c r="S20" s="27"/>
      <c r="T20" s="27" t="s">
        <v>632</v>
      </c>
      <c r="U20" s="27"/>
      <c r="V20" s="61">
        <f t="shared" si="6"/>
        <v>-1</v>
      </c>
      <c r="W20" s="27"/>
      <c r="X20" s="27">
        <f t="shared" si="7"/>
        <v>-1</v>
      </c>
      <c r="Y20" s="27"/>
      <c r="Z20" s="27">
        <f t="shared" si="8"/>
        <v>-1</v>
      </c>
      <c r="AA20" s="27"/>
      <c r="AB20" s="27">
        <f t="shared" si="9"/>
        <v>-1</v>
      </c>
      <c r="AC20" s="27"/>
      <c r="AD20" s="61"/>
      <c r="AE20" s="27"/>
      <c r="AF20" s="27"/>
      <c r="AG20" s="27"/>
      <c r="AH20" s="27"/>
      <c r="AI20" s="27"/>
      <c r="AJ20" s="27"/>
      <c r="AK20" s="27"/>
      <c r="AL20" s="61"/>
      <c r="AM20" s="27"/>
      <c r="AN20" s="27"/>
      <c r="AO20" s="27"/>
      <c r="AP20" s="27"/>
      <c r="AQ20" s="27"/>
      <c r="AR20" s="27"/>
      <c r="AS20" s="27"/>
      <c r="AT20" s="61"/>
      <c r="AU20" s="27"/>
      <c r="AV20" s="60"/>
    </row>
    <row r="21" spans="1:48" ht="14.4" customHeight="1" x14ac:dyDescent="0.3">
      <c r="A21" s="110" t="str">
        <f t="shared" si="4"/>
        <v/>
      </c>
      <c r="B21" s="100"/>
      <c r="C21" s="98"/>
      <c r="D21" s="114" t="s">
        <v>65</v>
      </c>
      <c r="E21" s="108"/>
      <c r="F21" s="116" t="s">
        <v>112</v>
      </c>
      <c r="G21" s="139"/>
      <c r="H21" s="116" t="s">
        <v>138</v>
      </c>
      <c r="I21" s="139"/>
      <c r="J21" s="114" t="s">
        <v>132</v>
      </c>
      <c r="K21" s="29"/>
      <c r="L21" s="27"/>
      <c r="M21" s="75"/>
      <c r="N21" s="61" t="s">
        <v>632</v>
      </c>
      <c r="O21" s="27"/>
      <c r="P21" s="27" t="s">
        <v>632</v>
      </c>
      <c r="Q21" s="27"/>
      <c r="R21" s="27" t="s">
        <v>632</v>
      </c>
      <c r="S21" s="27"/>
      <c r="T21" s="27" t="s">
        <v>632</v>
      </c>
      <c r="U21" s="27"/>
      <c r="V21" s="61">
        <f t="shared" si="6"/>
        <v>-1</v>
      </c>
      <c r="W21" s="27"/>
      <c r="X21" s="27">
        <f t="shared" si="7"/>
        <v>-1</v>
      </c>
      <c r="Y21" s="27"/>
      <c r="Z21" s="27">
        <f t="shared" si="8"/>
        <v>-1</v>
      </c>
      <c r="AA21" s="27"/>
      <c r="AB21" s="27">
        <f t="shared" si="9"/>
        <v>-1</v>
      </c>
      <c r="AC21" s="27"/>
      <c r="AD21" s="61"/>
      <c r="AE21" s="27"/>
      <c r="AF21" s="27"/>
      <c r="AG21" s="27"/>
      <c r="AH21" s="27"/>
      <c r="AI21" s="27"/>
      <c r="AJ21" s="27"/>
      <c r="AK21" s="27"/>
      <c r="AL21" s="61"/>
      <c r="AM21" s="27"/>
      <c r="AN21" s="27"/>
      <c r="AO21" s="27"/>
      <c r="AP21" s="27"/>
      <c r="AQ21" s="27"/>
      <c r="AR21" s="27"/>
      <c r="AS21" s="27"/>
      <c r="AT21" s="61"/>
      <c r="AU21" s="27"/>
      <c r="AV21" s="60"/>
    </row>
    <row r="22" spans="1:48" ht="14.4" customHeight="1" x14ac:dyDescent="0.3">
      <c r="A22" s="110" t="str">
        <f t="shared" si="4"/>
        <v/>
      </c>
      <c r="B22" s="100"/>
      <c r="C22" s="98"/>
      <c r="D22" s="114" t="s">
        <v>75</v>
      </c>
      <c r="E22" s="108"/>
      <c r="F22" s="116" t="s">
        <v>99</v>
      </c>
      <c r="G22" s="139"/>
      <c r="H22" s="116" t="s">
        <v>117</v>
      </c>
      <c r="I22" s="139"/>
      <c r="J22" s="114" t="s">
        <v>307</v>
      </c>
      <c r="K22" s="29"/>
      <c r="L22" s="27"/>
      <c r="M22" s="75"/>
      <c r="N22" s="61" t="s">
        <v>632</v>
      </c>
      <c r="O22" s="27"/>
      <c r="P22" s="27" t="s">
        <v>632</v>
      </c>
      <c r="Q22" s="27"/>
      <c r="R22" s="27" t="s">
        <v>632</v>
      </c>
      <c r="S22" s="27"/>
      <c r="T22" s="27" t="s">
        <v>632</v>
      </c>
      <c r="U22" s="27"/>
      <c r="V22" s="61">
        <f t="shared" si="6"/>
        <v>-1</v>
      </c>
      <c r="W22" s="27"/>
      <c r="X22" s="27">
        <f t="shared" si="7"/>
        <v>-1</v>
      </c>
      <c r="Y22" s="27"/>
      <c r="Z22" s="27">
        <f t="shared" si="8"/>
        <v>-1</v>
      </c>
      <c r="AA22" s="27"/>
      <c r="AB22" s="27">
        <f t="shared" si="9"/>
        <v>-1</v>
      </c>
      <c r="AC22" s="27"/>
      <c r="AD22" s="61"/>
      <c r="AE22" s="27"/>
      <c r="AF22" s="27"/>
      <c r="AG22" s="27"/>
      <c r="AH22" s="27"/>
      <c r="AI22" s="27"/>
      <c r="AJ22" s="27"/>
      <c r="AK22" s="27"/>
      <c r="AL22" s="61"/>
      <c r="AM22" s="27"/>
      <c r="AN22" s="27"/>
      <c r="AO22" s="27"/>
      <c r="AP22" s="27"/>
      <c r="AQ22" s="27"/>
      <c r="AR22" s="27"/>
      <c r="AS22" s="27"/>
      <c r="AT22" s="61"/>
      <c r="AU22" s="27"/>
      <c r="AV22" s="60"/>
    </row>
    <row r="23" spans="1:48" ht="14.4" customHeight="1" x14ac:dyDescent="0.3">
      <c r="A23" s="110" t="str">
        <f t="shared" si="4"/>
        <v/>
      </c>
      <c r="B23" s="100"/>
      <c r="C23" s="98"/>
      <c r="D23" s="114" t="s">
        <v>80</v>
      </c>
      <c r="E23" s="108"/>
      <c r="F23" s="116" t="s">
        <v>219</v>
      </c>
      <c r="G23" s="139"/>
      <c r="H23" s="116" t="s">
        <v>144</v>
      </c>
      <c r="I23" s="139"/>
      <c r="J23" s="114" t="s">
        <v>134</v>
      </c>
      <c r="K23" s="29"/>
      <c r="L23" s="27"/>
      <c r="M23" s="75"/>
      <c r="N23" s="61" t="s">
        <v>632</v>
      </c>
      <c r="O23" s="27"/>
      <c r="P23" s="27" t="s">
        <v>632</v>
      </c>
      <c r="Q23" s="27"/>
      <c r="R23" s="27" t="s">
        <v>632</v>
      </c>
      <c r="S23" s="27"/>
      <c r="T23" s="27" t="s">
        <v>632</v>
      </c>
      <c r="U23" s="27"/>
      <c r="V23" s="61">
        <f t="shared" si="6"/>
        <v>-1</v>
      </c>
      <c r="W23" s="27"/>
      <c r="X23" s="27">
        <f t="shared" si="7"/>
        <v>-1</v>
      </c>
      <c r="Y23" s="27"/>
      <c r="Z23" s="27">
        <f t="shared" si="8"/>
        <v>-1</v>
      </c>
      <c r="AA23" s="27"/>
      <c r="AB23" s="27">
        <f t="shared" si="9"/>
        <v>-1</v>
      </c>
      <c r="AC23" s="27"/>
      <c r="AD23" s="61"/>
      <c r="AE23" s="27"/>
      <c r="AF23" s="27"/>
      <c r="AG23" s="27"/>
      <c r="AH23" s="27"/>
      <c r="AI23" s="27"/>
      <c r="AJ23" s="27"/>
      <c r="AK23" s="27"/>
      <c r="AL23" s="61"/>
      <c r="AM23" s="27"/>
      <c r="AN23" s="27"/>
      <c r="AO23" s="27"/>
      <c r="AP23" s="27"/>
      <c r="AQ23" s="27"/>
      <c r="AR23" s="27"/>
      <c r="AS23" s="27"/>
      <c r="AT23" s="61"/>
      <c r="AU23" s="27"/>
      <c r="AV23" s="60"/>
    </row>
    <row r="24" spans="1:48" ht="14.4" customHeight="1" x14ac:dyDescent="0.3">
      <c r="A24" s="110" t="str">
        <f t="shared" si="4"/>
        <v/>
      </c>
      <c r="B24" s="100"/>
      <c r="C24" s="98"/>
      <c r="D24" s="114" t="s">
        <v>84</v>
      </c>
      <c r="E24" s="108"/>
      <c r="F24" s="116" t="s">
        <v>224</v>
      </c>
      <c r="G24" s="139"/>
      <c r="H24" s="116" t="s">
        <v>147</v>
      </c>
      <c r="I24" s="139"/>
      <c r="J24" s="114" t="s">
        <v>137</v>
      </c>
      <c r="K24" s="29"/>
      <c r="L24" s="27"/>
      <c r="M24" s="75"/>
      <c r="N24" s="61" t="s">
        <v>632</v>
      </c>
      <c r="O24" s="27"/>
      <c r="P24" s="27" t="s">
        <v>632</v>
      </c>
      <c r="Q24" s="27"/>
      <c r="R24" s="27" t="s">
        <v>632</v>
      </c>
      <c r="S24" s="27"/>
      <c r="T24" s="27" t="s">
        <v>632</v>
      </c>
      <c r="U24" s="27"/>
      <c r="V24" s="61">
        <f t="shared" si="6"/>
        <v>-1</v>
      </c>
      <c r="W24" s="27"/>
      <c r="X24" s="27">
        <f t="shared" si="7"/>
        <v>-1</v>
      </c>
      <c r="Y24" s="27"/>
      <c r="Z24" s="27">
        <f t="shared" si="8"/>
        <v>-1</v>
      </c>
      <c r="AA24" s="27"/>
      <c r="AB24" s="27">
        <f t="shared" si="9"/>
        <v>-1</v>
      </c>
      <c r="AC24" s="27"/>
      <c r="AD24" s="61"/>
      <c r="AE24" s="27"/>
      <c r="AF24" s="27"/>
      <c r="AG24" s="27"/>
      <c r="AH24" s="27"/>
      <c r="AI24" s="27"/>
      <c r="AJ24" s="27"/>
      <c r="AK24" s="27"/>
      <c r="AL24" s="61"/>
      <c r="AM24" s="27"/>
      <c r="AN24" s="27"/>
      <c r="AO24" s="27"/>
      <c r="AP24" s="27"/>
      <c r="AQ24" s="27"/>
      <c r="AR24" s="27"/>
      <c r="AS24" s="27"/>
      <c r="AT24" s="61"/>
      <c r="AU24" s="27"/>
      <c r="AV24" s="60"/>
    </row>
    <row r="25" spans="1:48" ht="14.4" customHeight="1" x14ac:dyDescent="0.3">
      <c r="A25" s="110" t="str">
        <f t="shared" si="4"/>
        <v/>
      </c>
      <c r="B25" s="100"/>
      <c r="C25" s="98"/>
      <c r="D25" s="114" t="s">
        <v>182</v>
      </c>
      <c r="E25" s="108"/>
      <c r="F25" s="116" t="s">
        <v>118</v>
      </c>
      <c r="G25" s="139"/>
      <c r="H25" s="116" t="s">
        <v>149</v>
      </c>
      <c r="I25" s="139"/>
      <c r="J25" s="114" t="s">
        <v>140</v>
      </c>
      <c r="K25" s="29"/>
      <c r="L25" s="27"/>
      <c r="M25" s="75"/>
      <c r="N25" s="61" t="s">
        <v>632</v>
      </c>
      <c r="O25" s="27"/>
      <c r="P25" s="27" t="s">
        <v>632</v>
      </c>
      <c r="Q25" s="27"/>
      <c r="R25" s="27" t="s">
        <v>632</v>
      </c>
      <c r="S25" s="27"/>
      <c r="T25" s="27" t="s">
        <v>632</v>
      </c>
      <c r="U25" s="27"/>
      <c r="V25" s="61">
        <f t="shared" si="6"/>
        <v>-1</v>
      </c>
      <c r="W25" s="27"/>
      <c r="X25" s="27">
        <f t="shared" si="7"/>
        <v>-1</v>
      </c>
      <c r="Y25" s="27"/>
      <c r="Z25" s="27">
        <f t="shared" si="8"/>
        <v>-1</v>
      </c>
      <c r="AA25" s="27"/>
      <c r="AB25" s="27">
        <f t="shared" si="9"/>
        <v>-1</v>
      </c>
      <c r="AC25" s="27"/>
      <c r="AD25" s="61"/>
      <c r="AE25" s="27"/>
      <c r="AF25" s="27"/>
      <c r="AG25" s="27"/>
      <c r="AH25" s="27"/>
      <c r="AI25" s="27"/>
      <c r="AJ25" s="27"/>
      <c r="AK25" s="27"/>
      <c r="AL25" s="61"/>
      <c r="AM25" s="27"/>
      <c r="AN25" s="27"/>
      <c r="AO25" s="27"/>
      <c r="AP25" s="27"/>
      <c r="AQ25" s="27"/>
      <c r="AR25" s="27"/>
      <c r="AS25" s="27"/>
      <c r="AT25" s="61"/>
      <c r="AU25" s="27"/>
      <c r="AV25" s="60"/>
    </row>
    <row r="26" spans="1:48" ht="14.4" customHeight="1" x14ac:dyDescent="0.3">
      <c r="A26" s="110" t="str">
        <f t="shared" si="4"/>
        <v/>
      </c>
      <c r="B26" s="100"/>
      <c r="C26" s="98"/>
      <c r="D26" s="114" t="s">
        <v>89</v>
      </c>
      <c r="E26" s="108"/>
      <c r="F26" s="116" t="s">
        <v>102</v>
      </c>
      <c r="G26" s="139"/>
      <c r="H26" s="116" t="s">
        <v>120</v>
      </c>
      <c r="I26" s="139"/>
      <c r="J26" s="114" t="s">
        <v>168</v>
      </c>
      <c r="K26" s="29"/>
      <c r="L26" s="27"/>
      <c r="M26" s="75"/>
      <c r="N26" s="61" t="s">
        <v>632</v>
      </c>
      <c r="O26" s="27"/>
      <c r="P26" s="27" t="s">
        <v>632</v>
      </c>
      <c r="Q26" s="27"/>
      <c r="R26" s="27" t="s">
        <v>632</v>
      </c>
      <c r="S26" s="27"/>
      <c r="T26" s="27" t="s">
        <v>632</v>
      </c>
      <c r="U26" s="27"/>
      <c r="V26" s="61">
        <f t="shared" si="6"/>
        <v>-1</v>
      </c>
      <c r="W26" s="27"/>
      <c r="X26" s="27">
        <f t="shared" si="7"/>
        <v>-1</v>
      </c>
      <c r="Y26" s="27"/>
      <c r="Z26" s="27">
        <f t="shared" si="8"/>
        <v>-1</v>
      </c>
      <c r="AA26" s="27"/>
      <c r="AB26" s="27">
        <f t="shared" si="9"/>
        <v>-1</v>
      </c>
      <c r="AC26" s="27"/>
      <c r="AD26" s="61"/>
      <c r="AE26" s="27"/>
      <c r="AF26" s="27"/>
      <c r="AG26" s="27"/>
      <c r="AH26" s="27"/>
      <c r="AI26" s="27"/>
      <c r="AJ26" s="27"/>
      <c r="AK26" s="27"/>
      <c r="AL26" s="61"/>
      <c r="AM26" s="27"/>
      <c r="AN26" s="27"/>
      <c r="AO26" s="27"/>
      <c r="AP26" s="27"/>
      <c r="AQ26" s="27"/>
      <c r="AR26" s="27"/>
      <c r="AS26" s="27"/>
      <c r="AT26" s="61"/>
      <c r="AU26" s="27"/>
      <c r="AV26" s="60"/>
    </row>
    <row r="27" spans="1:48" ht="14.4" customHeight="1" x14ac:dyDescent="0.3">
      <c r="A27" s="110" t="str">
        <f t="shared" si="4"/>
        <v/>
      </c>
      <c r="B27" s="100"/>
      <c r="C27" s="98"/>
      <c r="D27" s="114" t="s">
        <v>91</v>
      </c>
      <c r="E27" s="108"/>
      <c r="F27" s="116" t="s">
        <v>104</v>
      </c>
      <c r="G27" s="139"/>
      <c r="H27" s="116" t="s">
        <v>122</v>
      </c>
      <c r="I27" s="139"/>
      <c r="J27" s="114" t="s">
        <v>143</v>
      </c>
      <c r="K27" s="29"/>
      <c r="L27" s="27"/>
      <c r="M27" s="75"/>
      <c r="N27" s="61" t="s">
        <v>632</v>
      </c>
      <c r="O27" s="27"/>
      <c r="P27" s="27" t="s">
        <v>632</v>
      </c>
      <c r="Q27" s="27"/>
      <c r="R27" s="27" t="s">
        <v>632</v>
      </c>
      <c r="S27" s="27"/>
      <c r="T27" s="27" t="s">
        <v>632</v>
      </c>
      <c r="U27" s="27"/>
      <c r="V27" s="61">
        <f t="shared" si="6"/>
        <v>-1</v>
      </c>
      <c r="W27" s="27"/>
      <c r="X27" s="27">
        <f t="shared" si="7"/>
        <v>-1</v>
      </c>
      <c r="Y27" s="27"/>
      <c r="Z27" s="27">
        <f t="shared" si="8"/>
        <v>-1</v>
      </c>
      <c r="AA27" s="27"/>
      <c r="AB27" s="27">
        <f t="shared" si="9"/>
        <v>-1</v>
      </c>
      <c r="AC27" s="27"/>
      <c r="AD27" s="61"/>
      <c r="AE27" s="27"/>
      <c r="AF27" s="27"/>
      <c r="AG27" s="27"/>
      <c r="AH27" s="27"/>
      <c r="AI27" s="27"/>
      <c r="AJ27" s="27"/>
      <c r="AK27" s="27"/>
      <c r="AL27" s="61"/>
      <c r="AM27" s="27"/>
      <c r="AN27" s="27"/>
      <c r="AO27" s="27"/>
      <c r="AP27" s="27"/>
      <c r="AQ27" s="27"/>
      <c r="AR27" s="27"/>
      <c r="AS27" s="27"/>
      <c r="AT27" s="61"/>
      <c r="AU27" s="27"/>
      <c r="AV27" s="60"/>
    </row>
    <row r="28" spans="1:48" ht="14.4" customHeight="1" x14ac:dyDescent="0.3">
      <c r="A28" s="110"/>
      <c r="B28" s="100"/>
      <c r="C28" s="98"/>
      <c r="D28" s="114" t="s">
        <v>100</v>
      </c>
      <c r="E28" s="108"/>
      <c r="F28" s="116" t="s">
        <v>107</v>
      </c>
      <c r="G28" s="139"/>
      <c r="H28" s="116" t="s">
        <v>124</v>
      </c>
      <c r="I28" s="139"/>
      <c r="J28" s="114" t="s">
        <v>146</v>
      </c>
      <c r="K28" s="29"/>
      <c r="L28" s="27"/>
      <c r="M28" s="75"/>
      <c r="N28" s="61" t="s">
        <v>632</v>
      </c>
      <c r="O28" s="27"/>
      <c r="P28" s="27" t="s">
        <v>632</v>
      </c>
      <c r="Q28" s="27"/>
      <c r="R28" s="27" t="s">
        <v>632</v>
      </c>
      <c r="S28" s="27"/>
      <c r="T28" s="27" t="s">
        <v>632</v>
      </c>
      <c r="U28" s="27"/>
      <c r="V28" s="61">
        <f t="shared" si="6"/>
        <v>-1</v>
      </c>
      <c r="W28" s="27"/>
      <c r="X28" s="27">
        <f t="shared" si="7"/>
        <v>-1</v>
      </c>
      <c r="Y28" s="27"/>
      <c r="Z28" s="27">
        <f t="shared" si="8"/>
        <v>-1</v>
      </c>
      <c r="AA28" s="27"/>
      <c r="AB28" s="27">
        <f t="shared" si="9"/>
        <v>-1</v>
      </c>
      <c r="AC28" s="27"/>
      <c r="AD28" s="61"/>
      <c r="AE28" s="27"/>
      <c r="AF28" s="27"/>
      <c r="AG28" s="27"/>
      <c r="AH28" s="27"/>
      <c r="AI28" s="27"/>
      <c r="AJ28" s="27"/>
      <c r="AK28" s="27"/>
      <c r="AL28" s="61"/>
      <c r="AM28" s="27"/>
      <c r="AN28" s="27"/>
      <c r="AO28" s="27"/>
      <c r="AP28" s="27"/>
      <c r="AQ28" s="27"/>
      <c r="AR28" s="27"/>
      <c r="AS28" s="27"/>
      <c r="AT28" s="61"/>
      <c r="AU28" s="27"/>
      <c r="AV28" s="60"/>
    </row>
    <row r="29" spans="1:48" ht="14.4" customHeight="1" x14ac:dyDescent="0.3">
      <c r="A29" s="110" t="str">
        <f t="shared" si="4"/>
        <v/>
      </c>
      <c r="B29" s="100"/>
      <c r="C29" s="113"/>
      <c r="D29" s="114"/>
      <c r="E29" s="115"/>
      <c r="F29" s="116"/>
      <c r="G29" s="117"/>
      <c r="H29" s="116"/>
      <c r="I29" s="117"/>
      <c r="J29" s="114"/>
      <c r="K29" s="29"/>
      <c r="L29" s="27"/>
      <c r="M29" s="75"/>
      <c r="N29" s="61"/>
      <c r="O29" s="27"/>
      <c r="P29" s="27"/>
      <c r="Q29" s="27"/>
      <c r="R29" s="27"/>
      <c r="S29" s="27"/>
      <c r="T29" s="27"/>
      <c r="U29" s="27"/>
      <c r="V29" s="61"/>
      <c r="W29" s="27"/>
      <c r="X29" s="27"/>
      <c r="Y29" s="27"/>
      <c r="Z29" s="27"/>
      <c r="AA29" s="27"/>
      <c r="AB29" s="27"/>
      <c r="AC29" s="27"/>
      <c r="AD29" s="61"/>
      <c r="AE29" s="27"/>
      <c r="AF29" s="27"/>
      <c r="AG29" s="27"/>
      <c r="AH29" s="27"/>
      <c r="AI29" s="27"/>
      <c r="AJ29" s="27"/>
      <c r="AK29" s="27"/>
      <c r="AL29" s="61"/>
      <c r="AM29" s="27"/>
      <c r="AN29" s="27"/>
      <c r="AO29" s="27"/>
      <c r="AP29" s="27"/>
      <c r="AQ29" s="27"/>
      <c r="AR29" s="27"/>
      <c r="AS29" s="27"/>
      <c r="AT29" s="61"/>
      <c r="AU29" s="27"/>
      <c r="AV29" s="60"/>
    </row>
    <row r="30" spans="1:48" ht="14.4" customHeight="1" x14ac:dyDescent="0.3">
      <c r="A30" s="110" t="str">
        <f t="shared" si="4"/>
        <v/>
      </c>
      <c r="B30" s="100" t="s">
        <v>714</v>
      </c>
      <c r="C30" s="113"/>
      <c r="D30" s="114"/>
      <c r="E30" s="115"/>
      <c r="F30" s="116"/>
      <c r="G30" s="117"/>
      <c r="H30" s="116"/>
      <c r="I30" s="117"/>
      <c r="J30" s="114"/>
      <c r="K30" s="29"/>
      <c r="L30" s="27"/>
      <c r="M30" s="75"/>
      <c r="N30" s="61"/>
      <c r="O30" s="27"/>
      <c r="P30" s="27"/>
      <c r="Q30" s="27"/>
      <c r="R30" s="27"/>
      <c r="S30" s="27"/>
      <c r="T30" s="27"/>
      <c r="U30" s="27"/>
      <c r="V30" s="61"/>
      <c r="W30" s="27"/>
      <c r="X30" s="27"/>
      <c r="Y30" s="27"/>
      <c r="Z30" s="27"/>
      <c r="AA30" s="27"/>
      <c r="AB30" s="27"/>
      <c r="AC30" s="27"/>
      <c r="AD30" s="61"/>
      <c r="AE30" s="27"/>
      <c r="AF30" s="27"/>
      <c r="AG30" s="27"/>
      <c r="AH30" s="27"/>
      <c r="AI30" s="27"/>
      <c r="AJ30" s="27"/>
      <c r="AK30" s="27"/>
      <c r="AL30" s="61"/>
      <c r="AM30" s="27"/>
      <c r="AN30" s="27"/>
      <c r="AO30" s="27"/>
      <c r="AP30" s="27"/>
      <c r="AQ30" s="27"/>
      <c r="AR30" s="27"/>
      <c r="AS30" s="27"/>
      <c r="AT30" s="61"/>
      <c r="AU30" s="27"/>
      <c r="AV30" s="60"/>
    </row>
    <row r="31" spans="1:48" ht="6" customHeight="1" x14ac:dyDescent="0.3">
      <c r="A31" s="110" t="str">
        <f t="shared" si="4"/>
        <v/>
      </c>
      <c r="B31" s="100"/>
      <c r="C31" s="113"/>
      <c r="D31" s="114"/>
      <c r="E31" s="115"/>
      <c r="F31" s="116"/>
      <c r="G31" s="117"/>
      <c r="H31" s="116"/>
      <c r="I31" s="117"/>
      <c r="J31" s="114"/>
      <c r="K31" s="29"/>
      <c r="L31" s="27"/>
      <c r="M31" s="75"/>
      <c r="N31" s="61"/>
      <c r="O31" s="27"/>
      <c r="P31" s="27"/>
      <c r="Q31" s="27"/>
      <c r="R31" s="27"/>
      <c r="S31" s="27"/>
      <c r="T31" s="27"/>
      <c r="U31" s="27"/>
      <c r="V31" s="61"/>
      <c r="W31" s="27"/>
      <c r="X31" s="27"/>
      <c r="Y31" s="27"/>
      <c r="Z31" s="27"/>
      <c r="AA31" s="27"/>
      <c r="AB31" s="27"/>
      <c r="AC31" s="27"/>
      <c r="AD31" s="61"/>
      <c r="AE31" s="27"/>
      <c r="AF31" s="27"/>
      <c r="AG31" s="27"/>
      <c r="AH31" s="27"/>
      <c r="AI31" s="27"/>
      <c r="AJ31" s="27"/>
      <c r="AK31" s="27"/>
      <c r="AL31" s="61"/>
      <c r="AM31" s="27"/>
      <c r="AN31" s="27"/>
      <c r="AO31" s="27"/>
      <c r="AP31" s="27"/>
      <c r="AQ31" s="27"/>
      <c r="AR31" s="27"/>
      <c r="AS31" s="27"/>
      <c r="AT31" s="61"/>
      <c r="AU31" s="27"/>
      <c r="AV31" s="60"/>
    </row>
    <row r="32" spans="1:48" ht="14.4" customHeight="1" x14ac:dyDescent="0.3">
      <c r="A32" s="110" t="str">
        <f t="shared" si="4"/>
        <v/>
      </c>
      <c r="B32" s="100"/>
      <c r="C32" s="98"/>
      <c r="D32" s="114" t="s">
        <v>73</v>
      </c>
      <c r="E32" s="108"/>
      <c r="F32" s="116" t="s">
        <v>181</v>
      </c>
      <c r="G32" s="139"/>
      <c r="H32" s="116" t="s">
        <v>241</v>
      </c>
      <c r="I32" s="139"/>
      <c r="J32" s="114" t="s">
        <v>296</v>
      </c>
      <c r="K32" s="29"/>
      <c r="L32" s="27"/>
      <c r="M32" s="75"/>
      <c r="N32" s="61" t="s">
        <v>632</v>
      </c>
      <c r="O32" s="27"/>
      <c r="P32" s="27" t="s">
        <v>632</v>
      </c>
      <c r="Q32" s="27"/>
      <c r="R32" s="27" t="s">
        <v>632</v>
      </c>
      <c r="S32" s="27"/>
      <c r="T32" s="27" t="s">
        <v>632</v>
      </c>
      <c r="U32" s="27"/>
      <c r="V32" s="61">
        <f t="shared" ref="V32:V47" si="10">IF(Sjabloon_werksoort&lt;&gt;"Gezelschap", -1, IF($M$4&lt;&gt;0, 0, 1))</f>
        <v>-1</v>
      </c>
      <c r="W32" s="27"/>
      <c r="X32" s="27">
        <f t="shared" ref="X32:X47" si="11">IF(Sjabloon_werksoort&lt;&gt;"Gezelschap", -1, IF($M$4&lt;&gt;0, 0, 1))</f>
        <v>-1</v>
      </c>
      <c r="Y32" s="27"/>
      <c r="Z32" s="27">
        <f t="shared" ref="Z32:Z47" si="12">IF(Sjabloon_werksoort&lt;&gt;"Gezelschap", -1, IF($M$4&lt;&gt;0, 0, 1))</f>
        <v>-1</v>
      </c>
      <c r="AA32" s="27"/>
      <c r="AB32" s="27">
        <f t="shared" ref="AB32:AB46" si="13">IF(Sjabloon_werksoort&lt;&gt;"Gezelschap", -1, IF($M$4&lt;&gt;0, 0, 1))</f>
        <v>-1</v>
      </c>
      <c r="AC32" s="27"/>
      <c r="AD32" s="61"/>
      <c r="AE32" s="27"/>
      <c r="AF32" s="27"/>
      <c r="AG32" s="27"/>
      <c r="AH32" s="27"/>
      <c r="AI32" s="27"/>
      <c r="AJ32" s="27"/>
      <c r="AK32" s="27"/>
      <c r="AL32" s="61"/>
      <c r="AM32" s="27"/>
      <c r="AN32" s="27"/>
      <c r="AO32" s="27"/>
      <c r="AP32" s="27"/>
      <c r="AQ32" s="27"/>
      <c r="AR32" s="27"/>
      <c r="AS32" s="27"/>
      <c r="AT32" s="61"/>
      <c r="AU32" s="27"/>
      <c r="AV32" s="60"/>
    </row>
    <row r="33" spans="1:48" ht="14.4" customHeight="1" x14ac:dyDescent="0.3">
      <c r="A33" s="110"/>
      <c r="B33" s="100"/>
      <c r="C33" s="98"/>
      <c r="D33" s="114" t="s">
        <v>90</v>
      </c>
      <c r="E33" s="108"/>
      <c r="F33" s="116" t="s">
        <v>189</v>
      </c>
      <c r="G33" s="139"/>
      <c r="H33" s="116" t="s">
        <v>242</v>
      </c>
      <c r="I33" s="139"/>
      <c r="J33" s="114" t="s">
        <v>299</v>
      </c>
      <c r="K33" s="29"/>
      <c r="L33" s="27"/>
      <c r="M33" s="75"/>
      <c r="N33" s="61" t="s">
        <v>632</v>
      </c>
      <c r="O33" s="27"/>
      <c r="P33" s="27" t="s">
        <v>632</v>
      </c>
      <c r="Q33" s="27"/>
      <c r="R33" s="27" t="s">
        <v>632</v>
      </c>
      <c r="S33" s="27"/>
      <c r="T33" s="27" t="s">
        <v>632</v>
      </c>
      <c r="U33" s="27"/>
      <c r="V33" s="61">
        <f t="shared" si="10"/>
        <v>-1</v>
      </c>
      <c r="W33" s="27"/>
      <c r="X33" s="27">
        <f t="shared" si="11"/>
        <v>-1</v>
      </c>
      <c r="Y33" s="27"/>
      <c r="Z33" s="27">
        <f t="shared" si="12"/>
        <v>-1</v>
      </c>
      <c r="AA33" s="27"/>
      <c r="AB33" s="27">
        <f t="shared" si="13"/>
        <v>-1</v>
      </c>
      <c r="AC33" s="27"/>
      <c r="AD33" s="61"/>
      <c r="AE33" s="27"/>
      <c r="AF33" s="27"/>
      <c r="AG33" s="27"/>
      <c r="AH33" s="27"/>
      <c r="AI33" s="27"/>
      <c r="AJ33" s="27"/>
      <c r="AK33" s="27"/>
      <c r="AL33" s="61"/>
      <c r="AM33" s="27"/>
      <c r="AN33" s="27"/>
      <c r="AO33" s="27"/>
      <c r="AP33" s="27"/>
      <c r="AQ33" s="27"/>
      <c r="AR33" s="27"/>
      <c r="AS33" s="27"/>
      <c r="AT33" s="61"/>
      <c r="AU33" s="27"/>
      <c r="AV33" s="60"/>
    </row>
    <row r="34" spans="1:48" ht="14.4" customHeight="1" x14ac:dyDescent="0.3">
      <c r="A34" s="110"/>
      <c r="B34" s="100"/>
      <c r="C34" s="98"/>
      <c r="D34" s="114" t="s">
        <v>121</v>
      </c>
      <c r="E34" s="108"/>
      <c r="F34" s="116" t="s">
        <v>190</v>
      </c>
      <c r="G34" s="139"/>
      <c r="H34" s="116" t="s">
        <v>245</v>
      </c>
      <c r="I34" s="139"/>
      <c r="J34" s="114" t="s">
        <v>305</v>
      </c>
      <c r="K34" s="29"/>
      <c r="L34" s="27"/>
      <c r="M34" s="75"/>
      <c r="N34" s="61" t="s">
        <v>632</v>
      </c>
      <c r="O34" s="27"/>
      <c r="P34" s="27" t="s">
        <v>632</v>
      </c>
      <c r="Q34" s="27"/>
      <c r="R34" s="27" t="s">
        <v>632</v>
      </c>
      <c r="S34" s="27"/>
      <c r="T34" s="27" t="s">
        <v>632</v>
      </c>
      <c r="U34" s="27"/>
      <c r="V34" s="61">
        <f t="shared" si="10"/>
        <v>-1</v>
      </c>
      <c r="W34" s="27"/>
      <c r="X34" s="27">
        <f t="shared" si="11"/>
        <v>-1</v>
      </c>
      <c r="Y34" s="27"/>
      <c r="Z34" s="27">
        <f t="shared" si="12"/>
        <v>-1</v>
      </c>
      <c r="AA34" s="27"/>
      <c r="AB34" s="27">
        <f t="shared" si="13"/>
        <v>-1</v>
      </c>
      <c r="AC34" s="27"/>
      <c r="AD34" s="61"/>
      <c r="AE34" s="27"/>
      <c r="AF34" s="27"/>
      <c r="AG34" s="27"/>
      <c r="AH34" s="27"/>
      <c r="AI34" s="27"/>
      <c r="AJ34" s="27"/>
      <c r="AK34" s="27"/>
      <c r="AL34" s="61"/>
      <c r="AM34" s="27"/>
      <c r="AN34" s="27"/>
      <c r="AO34" s="27"/>
      <c r="AP34" s="27"/>
      <c r="AQ34" s="27"/>
      <c r="AR34" s="27"/>
      <c r="AS34" s="27"/>
      <c r="AT34" s="61"/>
      <c r="AU34" s="27"/>
      <c r="AV34" s="60"/>
    </row>
    <row r="35" spans="1:48" ht="14.4" customHeight="1" x14ac:dyDescent="0.3">
      <c r="A35" s="110"/>
      <c r="B35" s="100"/>
      <c r="C35" s="98"/>
      <c r="D35" s="114" t="s">
        <v>130</v>
      </c>
      <c r="E35" s="108"/>
      <c r="F35" s="116" t="s">
        <v>191</v>
      </c>
      <c r="G35" s="139"/>
      <c r="H35" s="116" t="s">
        <v>246</v>
      </c>
      <c r="I35" s="139"/>
      <c r="J35" s="114" t="s">
        <v>306</v>
      </c>
      <c r="K35" s="29"/>
      <c r="L35" s="27"/>
      <c r="M35" s="75"/>
      <c r="N35" s="61" t="s">
        <v>632</v>
      </c>
      <c r="O35" s="27"/>
      <c r="P35" s="27" t="s">
        <v>632</v>
      </c>
      <c r="Q35" s="27"/>
      <c r="R35" s="27" t="s">
        <v>632</v>
      </c>
      <c r="S35" s="27"/>
      <c r="T35" s="27" t="s">
        <v>632</v>
      </c>
      <c r="U35" s="27"/>
      <c r="V35" s="61">
        <f t="shared" si="10"/>
        <v>-1</v>
      </c>
      <c r="W35" s="27"/>
      <c r="X35" s="27">
        <f t="shared" si="11"/>
        <v>-1</v>
      </c>
      <c r="Y35" s="27"/>
      <c r="Z35" s="27">
        <f t="shared" si="12"/>
        <v>-1</v>
      </c>
      <c r="AA35" s="27"/>
      <c r="AB35" s="27">
        <f t="shared" si="13"/>
        <v>-1</v>
      </c>
      <c r="AC35" s="27"/>
      <c r="AD35" s="61"/>
      <c r="AE35" s="27"/>
      <c r="AF35" s="27"/>
      <c r="AG35" s="27"/>
      <c r="AH35" s="27"/>
      <c r="AI35" s="27"/>
      <c r="AJ35" s="27"/>
      <c r="AK35" s="27"/>
      <c r="AL35" s="61"/>
      <c r="AM35" s="27"/>
      <c r="AN35" s="27"/>
      <c r="AO35" s="27"/>
      <c r="AP35" s="27"/>
      <c r="AQ35" s="27"/>
      <c r="AR35" s="27"/>
      <c r="AS35" s="27"/>
      <c r="AT35" s="61"/>
      <c r="AU35" s="27"/>
      <c r="AV35" s="60"/>
    </row>
    <row r="36" spans="1:48" ht="14.4" customHeight="1" x14ac:dyDescent="0.3">
      <c r="A36" s="110"/>
      <c r="B36" s="100"/>
      <c r="C36" s="98"/>
      <c r="D36" s="114" t="s">
        <v>145</v>
      </c>
      <c r="E36" s="108"/>
      <c r="F36" s="116" t="s">
        <v>201</v>
      </c>
      <c r="G36" s="139"/>
      <c r="H36" s="116" t="s">
        <v>247</v>
      </c>
      <c r="I36" s="139"/>
      <c r="J36" s="114" t="s">
        <v>310</v>
      </c>
      <c r="K36" s="29"/>
      <c r="L36" s="27"/>
      <c r="M36" s="75"/>
      <c r="N36" s="61" t="s">
        <v>632</v>
      </c>
      <c r="O36" s="27"/>
      <c r="P36" s="27" t="s">
        <v>632</v>
      </c>
      <c r="Q36" s="27"/>
      <c r="R36" s="27" t="s">
        <v>632</v>
      </c>
      <c r="S36" s="27"/>
      <c r="T36" s="27" t="s">
        <v>632</v>
      </c>
      <c r="U36" s="27"/>
      <c r="V36" s="61">
        <f t="shared" si="10"/>
        <v>-1</v>
      </c>
      <c r="W36" s="27"/>
      <c r="X36" s="27">
        <f t="shared" si="11"/>
        <v>-1</v>
      </c>
      <c r="Y36" s="27"/>
      <c r="Z36" s="27">
        <f t="shared" si="12"/>
        <v>-1</v>
      </c>
      <c r="AA36" s="27"/>
      <c r="AB36" s="27">
        <f t="shared" si="13"/>
        <v>-1</v>
      </c>
      <c r="AC36" s="27"/>
      <c r="AD36" s="61"/>
      <c r="AE36" s="27"/>
      <c r="AF36" s="27"/>
      <c r="AG36" s="27"/>
      <c r="AH36" s="27"/>
      <c r="AI36" s="27"/>
      <c r="AJ36" s="27"/>
      <c r="AK36" s="27"/>
      <c r="AL36" s="61"/>
      <c r="AM36" s="27"/>
      <c r="AN36" s="27"/>
      <c r="AO36" s="27"/>
      <c r="AP36" s="27"/>
      <c r="AQ36" s="27"/>
      <c r="AR36" s="27"/>
      <c r="AS36" s="27"/>
      <c r="AT36" s="61"/>
      <c r="AU36" s="27"/>
      <c r="AV36" s="60"/>
    </row>
    <row r="37" spans="1:48" ht="14.4" customHeight="1" x14ac:dyDescent="0.3">
      <c r="A37" s="110"/>
      <c r="B37" s="100"/>
      <c r="C37" s="98"/>
      <c r="D37" s="114" t="s">
        <v>148</v>
      </c>
      <c r="E37" s="108"/>
      <c r="F37" s="116" t="s">
        <v>202</v>
      </c>
      <c r="G37" s="139"/>
      <c r="H37" s="116" t="s">
        <v>609</v>
      </c>
      <c r="I37" s="139"/>
      <c r="J37" s="114" t="s">
        <v>315</v>
      </c>
      <c r="K37" s="29"/>
      <c r="L37" s="27"/>
      <c r="M37" s="75"/>
      <c r="N37" s="61" t="s">
        <v>632</v>
      </c>
      <c r="O37" s="27"/>
      <c r="P37" s="27" t="s">
        <v>632</v>
      </c>
      <c r="Q37" s="27"/>
      <c r="R37" s="27" t="s">
        <v>632</v>
      </c>
      <c r="S37" s="27"/>
      <c r="T37" s="27" t="s">
        <v>632</v>
      </c>
      <c r="U37" s="27"/>
      <c r="V37" s="61">
        <f t="shared" si="10"/>
        <v>-1</v>
      </c>
      <c r="W37" s="27"/>
      <c r="X37" s="27">
        <f t="shared" si="11"/>
        <v>-1</v>
      </c>
      <c r="Y37" s="27"/>
      <c r="Z37" s="27">
        <f t="shared" si="12"/>
        <v>-1</v>
      </c>
      <c r="AA37" s="27"/>
      <c r="AB37" s="27">
        <f t="shared" si="13"/>
        <v>-1</v>
      </c>
      <c r="AC37" s="27"/>
      <c r="AD37" s="61"/>
      <c r="AE37" s="27"/>
      <c r="AF37" s="27"/>
      <c r="AG37" s="27"/>
      <c r="AH37" s="27"/>
      <c r="AI37" s="27"/>
      <c r="AJ37" s="27"/>
      <c r="AK37" s="27"/>
      <c r="AL37" s="61"/>
      <c r="AM37" s="27"/>
      <c r="AN37" s="27"/>
      <c r="AO37" s="27"/>
      <c r="AP37" s="27"/>
      <c r="AQ37" s="27"/>
      <c r="AR37" s="27"/>
      <c r="AS37" s="27"/>
      <c r="AT37" s="61"/>
      <c r="AU37" s="27"/>
      <c r="AV37" s="60"/>
    </row>
    <row r="38" spans="1:48" ht="14.4" customHeight="1" x14ac:dyDescent="0.3">
      <c r="A38" s="110"/>
      <c r="B38" s="100"/>
      <c r="C38" s="98"/>
      <c r="D38" s="114" t="s">
        <v>731</v>
      </c>
      <c r="E38" s="108"/>
      <c r="F38" s="116" t="s">
        <v>215</v>
      </c>
      <c r="G38" s="139"/>
      <c r="H38" s="116" t="s">
        <v>253</v>
      </c>
      <c r="I38" s="139"/>
      <c r="J38" s="114" t="s">
        <v>318</v>
      </c>
      <c r="K38" s="29"/>
      <c r="L38" s="27"/>
      <c r="M38" s="75"/>
      <c r="N38" s="61" t="s">
        <v>632</v>
      </c>
      <c r="O38" s="27"/>
      <c r="P38" s="27" t="s">
        <v>632</v>
      </c>
      <c r="Q38" s="27"/>
      <c r="R38" s="27" t="s">
        <v>632</v>
      </c>
      <c r="S38" s="27"/>
      <c r="T38" s="27" t="s">
        <v>632</v>
      </c>
      <c r="U38" s="27"/>
      <c r="V38" s="61">
        <f t="shared" si="10"/>
        <v>-1</v>
      </c>
      <c r="W38" s="27"/>
      <c r="X38" s="27">
        <f t="shared" si="11"/>
        <v>-1</v>
      </c>
      <c r="Y38" s="27"/>
      <c r="Z38" s="27">
        <f t="shared" si="12"/>
        <v>-1</v>
      </c>
      <c r="AA38" s="27"/>
      <c r="AB38" s="27">
        <f t="shared" si="13"/>
        <v>-1</v>
      </c>
      <c r="AC38" s="27"/>
      <c r="AD38" s="61"/>
      <c r="AE38" s="27"/>
      <c r="AF38" s="27"/>
      <c r="AG38" s="27"/>
      <c r="AH38" s="27"/>
      <c r="AI38" s="27"/>
      <c r="AJ38" s="27"/>
      <c r="AK38" s="27"/>
      <c r="AL38" s="61"/>
      <c r="AM38" s="27"/>
      <c r="AN38" s="27"/>
      <c r="AO38" s="27"/>
      <c r="AP38" s="27"/>
      <c r="AQ38" s="27"/>
      <c r="AR38" s="27"/>
      <c r="AS38" s="27"/>
      <c r="AT38" s="61"/>
      <c r="AU38" s="27"/>
      <c r="AV38" s="60"/>
    </row>
    <row r="39" spans="1:48" ht="14.4" customHeight="1" x14ac:dyDescent="0.3">
      <c r="A39" s="110"/>
      <c r="B39" s="100"/>
      <c r="C39" s="98"/>
      <c r="D39" s="114" t="s">
        <v>153</v>
      </c>
      <c r="E39" s="108"/>
      <c r="F39" s="116" t="s">
        <v>222</v>
      </c>
      <c r="G39" s="139"/>
      <c r="H39" s="116" t="s">
        <v>255</v>
      </c>
      <c r="I39" s="139"/>
      <c r="J39" s="114" t="s">
        <v>323</v>
      </c>
      <c r="K39" s="29"/>
      <c r="L39" s="27"/>
      <c r="M39" s="75"/>
      <c r="N39" s="61" t="s">
        <v>632</v>
      </c>
      <c r="O39" s="27"/>
      <c r="P39" s="27" t="s">
        <v>632</v>
      </c>
      <c r="Q39" s="27"/>
      <c r="R39" s="27" t="s">
        <v>632</v>
      </c>
      <c r="S39" s="27"/>
      <c r="T39" s="27" t="s">
        <v>632</v>
      </c>
      <c r="U39" s="27"/>
      <c r="V39" s="61">
        <f t="shared" si="10"/>
        <v>-1</v>
      </c>
      <c r="W39" s="27"/>
      <c r="X39" s="27">
        <f t="shared" si="11"/>
        <v>-1</v>
      </c>
      <c r="Y39" s="27"/>
      <c r="Z39" s="27">
        <f t="shared" si="12"/>
        <v>-1</v>
      </c>
      <c r="AA39" s="27"/>
      <c r="AB39" s="27">
        <f t="shared" si="13"/>
        <v>-1</v>
      </c>
      <c r="AC39" s="27"/>
      <c r="AD39" s="61"/>
      <c r="AE39" s="27"/>
      <c r="AF39" s="27"/>
      <c r="AG39" s="27"/>
      <c r="AH39" s="27"/>
      <c r="AI39" s="27"/>
      <c r="AJ39" s="27"/>
      <c r="AK39" s="27"/>
      <c r="AL39" s="61"/>
      <c r="AM39" s="27"/>
      <c r="AN39" s="27"/>
      <c r="AO39" s="27"/>
      <c r="AP39" s="27"/>
      <c r="AQ39" s="27"/>
      <c r="AR39" s="27"/>
      <c r="AS39" s="27"/>
      <c r="AT39" s="61"/>
      <c r="AU39" s="27"/>
      <c r="AV39" s="60"/>
    </row>
    <row r="40" spans="1:48" ht="14.4" customHeight="1" x14ac:dyDescent="0.3">
      <c r="A40" s="110"/>
      <c r="B40" s="100"/>
      <c r="C40" s="98"/>
      <c r="D40" s="114" t="s">
        <v>541</v>
      </c>
      <c r="E40" s="108"/>
      <c r="F40" s="116" t="s">
        <v>223</v>
      </c>
      <c r="G40" s="139"/>
      <c r="H40" s="116" t="s">
        <v>261</v>
      </c>
      <c r="I40" s="139"/>
      <c r="J40" s="114" t="s">
        <v>324</v>
      </c>
      <c r="K40" s="29"/>
      <c r="L40" s="27"/>
      <c r="M40" s="75"/>
      <c r="N40" s="61" t="s">
        <v>632</v>
      </c>
      <c r="O40" s="27"/>
      <c r="P40" s="27" t="s">
        <v>632</v>
      </c>
      <c r="Q40" s="27"/>
      <c r="R40" s="27" t="s">
        <v>632</v>
      </c>
      <c r="S40" s="27"/>
      <c r="T40" s="27" t="s">
        <v>632</v>
      </c>
      <c r="U40" s="27"/>
      <c r="V40" s="61">
        <f t="shared" si="10"/>
        <v>-1</v>
      </c>
      <c r="W40" s="27"/>
      <c r="X40" s="27">
        <f t="shared" si="11"/>
        <v>-1</v>
      </c>
      <c r="Y40" s="27"/>
      <c r="Z40" s="27">
        <f t="shared" si="12"/>
        <v>-1</v>
      </c>
      <c r="AA40" s="27"/>
      <c r="AB40" s="27">
        <f t="shared" si="13"/>
        <v>-1</v>
      </c>
      <c r="AC40" s="27"/>
      <c r="AD40" s="61"/>
      <c r="AE40" s="27"/>
      <c r="AF40" s="27"/>
      <c r="AG40" s="27"/>
      <c r="AH40" s="27"/>
      <c r="AI40" s="27"/>
      <c r="AJ40" s="27"/>
      <c r="AK40" s="27"/>
      <c r="AL40" s="61"/>
      <c r="AM40" s="27"/>
      <c r="AN40" s="27"/>
      <c r="AO40" s="27"/>
      <c r="AP40" s="27"/>
      <c r="AQ40" s="27"/>
      <c r="AR40" s="27"/>
      <c r="AS40" s="27"/>
      <c r="AT40" s="61"/>
      <c r="AU40" s="27"/>
      <c r="AV40" s="60"/>
    </row>
    <row r="41" spans="1:48" ht="14.4" customHeight="1" x14ac:dyDescent="0.3">
      <c r="A41" s="110"/>
      <c r="B41" s="100"/>
      <c r="C41" s="98"/>
      <c r="D41" s="114" t="s">
        <v>164</v>
      </c>
      <c r="E41" s="108"/>
      <c r="F41" s="116" t="s">
        <v>225</v>
      </c>
      <c r="G41" s="139"/>
      <c r="H41" s="116" t="s">
        <v>262</v>
      </c>
      <c r="I41" s="139"/>
      <c r="J41" s="114" t="s">
        <v>732</v>
      </c>
      <c r="K41" s="29"/>
      <c r="L41" s="27"/>
      <c r="M41" s="75"/>
      <c r="N41" s="61" t="s">
        <v>632</v>
      </c>
      <c r="O41" s="27"/>
      <c r="P41" s="27" t="s">
        <v>632</v>
      </c>
      <c r="Q41" s="27"/>
      <c r="R41" s="27" t="s">
        <v>632</v>
      </c>
      <c r="S41" s="27"/>
      <c r="T41" s="27" t="s">
        <v>632</v>
      </c>
      <c r="U41" s="27"/>
      <c r="V41" s="61">
        <f t="shared" si="10"/>
        <v>-1</v>
      </c>
      <c r="W41" s="27"/>
      <c r="X41" s="27">
        <f t="shared" si="11"/>
        <v>-1</v>
      </c>
      <c r="Y41" s="27"/>
      <c r="Z41" s="27">
        <f t="shared" si="12"/>
        <v>-1</v>
      </c>
      <c r="AA41" s="27"/>
      <c r="AB41" s="27">
        <f t="shared" si="13"/>
        <v>-1</v>
      </c>
      <c r="AC41" s="27"/>
      <c r="AD41" s="61"/>
      <c r="AE41" s="27"/>
      <c r="AF41" s="27"/>
      <c r="AG41" s="27"/>
      <c r="AH41" s="27"/>
      <c r="AI41" s="27"/>
      <c r="AJ41" s="27"/>
      <c r="AK41" s="27"/>
      <c r="AL41" s="61"/>
      <c r="AM41" s="27"/>
      <c r="AN41" s="27"/>
      <c r="AO41" s="27"/>
      <c r="AP41" s="27"/>
      <c r="AQ41" s="27"/>
      <c r="AR41" s="27"/>
      <c r="AS41" s="27"/>
      <c r="AT41" s="61"/>
      <c r="AU41" s="27"/>
      <c r="AV41" s="60"/>
    </row>
    <row r="42" spans="1:48" ht="14.4" customHeight="1" x14ac:dyDescent="0.3">
      <c r="A42" s="110"/>
      <c r="B42" s="100"/>
      <c r="C42" s="98"/>
      <c r="D42" s="114" t="s">
        <v>165</v>
      </c>
      <c r="E42" s="108"/>
      <c r="F42" s="116" t="s">
        <v>231</v>
      </c>
      <c r="G42" s="139"/>
      <c r="H42" s="116" t="s">
        <v>268</v>
      </c>
      <c r="I42" s="139"/>
      <c r="J42" s="114" t="s">
        <v>335</v>
      </c>
      <c r="K42" s="29"/>
      <c r="L42" s="27"/>
      <c r="M42" s="75"/>
      <c r="N42" s="61" t="s">
        <v>632</v>
      </c>
      <c r="O42" s="27"/>
      <c r="P42" s="27" t="s">
        <v>632</v>
      </c>
      <c r="Q42" s="27"/>
      <c r="R42" s="27" t="s">
        <v>632</v>
      </c>
      <c r="S42" s="27"/>
      <c r="T42" s="27" t="s">
        <v>632</v>
      </c>
      <c r="U42" s="27"/>
      <c r="V42" s="61">
        <f t="shared" si="10"/>
        <v>-1</v>
      </c>
      <c r="W42" s="27"/>
      <c r="X42" s="27">
        <f t="shared" si="11"/>
        <v>-1</v>
      </c>
      <c r="Y42" s="27"/>
      <c r="Z42" s="27">
        <f t="shared" si="12"/>
        <v>-1</v>
      </c>
      <c r="AA42" s="27"/>
      <c r="AB42" s="27">
        <f t="shared" si="13"/>
        <v>-1</v>
      </c>
      <c r="AC42" s="27"/>
      <c r="AD42" s="61"/>
      <c r="AE42" s="27"/>
      <c r="AF42" s="27"/>
      <c r="AG42" s="27"/>
      <c r="AH42" s="27"/>
      <c r="AI42" s="27"/>
      <c r="AJ42" s="27"/>
      <c r="AK42" s="27"/>
      <c r="AL42" s="61"/>
      <c r="AM42" s="27"/>
      <c r="AN42" s="27"/>
      <c r="AO42" s="27"/>
      <c r="AP42" s="27"/>
      <c r="AQ42" s="27"/>
      <c r="AR42" s="27"/>
      <c r="AS42" s="27"/>
      <c r="AT42" s="61"/>
      <c r="AU42" s="27"/>
      <c r="AV42" s="60"/>
    </row>
    <row r="43" spans="1:48" ht="14.4" customHeight="1" x14ac:dyDescent="0.3">
      <c r="A43" s="110"/>
      <c r="B43" s="100"/>
      <c r="C43" s="98"/>
      <c r="D43" s="114" t="s">
        <v>166</v>
      </c>
      <c r="E43" s="108"/>
      <c r="F43" s="116" t="s">
        <v>233</v>
      </c>
      <c r="G43" s="139"/>
      <c r="H43" s="116" t="s">
        <v>283</v>
      </c>
      <c r="I43" s="139"/>
      <c r="J43" s="114" t="s">
        <v>336</v>
      </c>
      <c r="K43" s="29"/>
      <c r="L43" s="27"/>
      <c r="M43" s="75"/>
      <c r="N43" s="61" t="s">
        <v>632</v>
      </c>
      <c r="O43" s="27"/>
      <c r="P43" s="27" t="s">
        <v>632</v>
      </c>
      <c r="Q43" s="27"/>
      <c r="R43" s="27" t="s">
        <v>632</v>
      </c>
      <c r="S43" s="27"/>
      <c r="T43" s="27" t="s">
        <v>632</v>
      </c>
      <c r="U43" s="27"/>
      <c r="V43" s="61">
        <f t="shared" si="10"/>
        <v>-1</v>
      </c>
      <c r="W43" s="27"/>
      <c r="X43" s="27">
        <f t="shared" si="11"/>
        <v>-1</v>
      </c>
      <c r="Y43" s="27"/>
      <c r="Z43" s="27">
        <f t="shared" si="12"/>
        <v>-1</v>
      </c>
      <c r="AA43" s="27"/>
      <c r="AB43" s="27">
        <f t="shared" si="13"/>
        <v>-1</v>
      </c>
      <c r="AC43" s="27"/>
      <c r="AD43" s="61"/>
      <c r="AE43" s="27"/>
      <c r="AF43" s="27"/>
      <c r="AG43" s="27"/>
      <c r="AH43" s="27"/>
      <c r="AI43" s="27"/>
      <c r="AJ43" s="27"/>
      <c r="AK43" s="27"/>
      <c r="AL43" s="61"/>
      <c r="AM43" s="27"/>
      <c r="AN43" s="27"/>
      <c r="AO43" s="27"/>
      <c r="AP43" s="27"/>
      <c r="AQ43" s="27"/>
      <c r="AR43" s="27"/>
      <c r="AS43" s="27"/>
      <c r="AT43" s="61"/>
      <c r="AU43" s="27"/>
      <c r="AV43" s="60"/>
    </row>
    <row r="44" spans="1:48" ht="14.4" customHeight="1" x14ac:dyDescent="0.3">
      <c r="A44" s="110"/>
      <c r="B44" s="100"/>
      <c r="C44" s="98"/>
      <c r="D44" s="114" t="s">
        <v>172</v>
      </c>
      <c r="E44" s="108"/>
      <c r="F44" s="116" t="s">
        <v>234</v>
      </c>
      <c r="G44" s="139"/>
      <c r="H44" s="116" t="s">
        <v>284</v>
      </c>
      <c r="I44" s="139"/>
      <c r="J44" s="114" t="s">
        <v>337</v>
      </c>
      <c r="K44" s="29"/>
      <c r="L44" s="27"/>
      <c r="M44" s="75"/>
      <c r="N44" s="61" t="s">
        <v>632</v>
      </c>
      <c r="O44" s="27"/>
      <c r="P44" s="27" t="s">
        <v>632</v>
      </c>
      <c r="Q44" s="27"/>
      <c r="R44" s="27" t="s">
        <v>632</v>
      </c>
      <c r="S44" s="27"/>
      <c r="T44" s="27" t="s">
        <v>632</v>
      </c>
      <c r="U44" s="27"/>
      <c r="V44" s="61">
        <f t="shared" si="10"/>
        <v>-1</v>
      </c>
      <c r="W44" s="27"/>
      <c r="X44" s="27">
        <f t="shared" si="11"/>
        <v>-1</v>
      </c>
      <c r="Y44" s="27"/>
      <c r="Z44" s="27">
        <f t="shared" si="12"/>
        <v>-1</v>
      </c>
      <c r="AA44" s="27"/>
      <c r="AB44" s="27">
        <f t="shared" si="13"/>
        <v>-1</v>
      </c>
      <c r="AC44" s="27"/>
      <c r="AD44" s="61"/>
      <c r="AE44" s="27"/>
      <c r="AF44" s="27"/>
      <c r="AG44" s="27"/>
      <c r="AH44" s="27"/>
      <c r="AI44" s="27"/>
      <c r="AJ44" s="27"/>
      <c r="AK44" s="27"/>
      <c r="AL44" s="61"/>
      <c r="AM44" s="27"/>
      <c r="AN44" s="27"/>
      <c r="AO44" s="27"/>
      <c r="AP44" s="27"/>
      <c r="AQ44" s="27"/>
      <c r="AR44" s="27"/>
      <c r="AS44" s="27"/>
      <c r="AT44" s="61"/>
      <c r="AU44" s="27"/>
      <c r="AV44" s="60"/>
    </row>
    <row r="45" spans="1:48" ht="14.4" customHeight="1" x14ac:dyDescent="0.3">
      <c r="A45" s="110"/>
      <c r="B45" s="100"/>
      <c r="C45" s="98"/>
      <c r="D45" s="114" t="s">
        <v>176</v>
      </c>
      <c r="E45" s="108"/>
      <c r="F45" s="116" t="s">
        <v>236</v>
      </c>
      <c r="G45" s="139"/>
      <c r="H45" s="116" t="s">
        <v>292</v>
      </c>
      <c r="I45" s="139"/>
      <c r="J45" s="114" t="s">
        <v>338</v>
      </c>
      <c r="K45" s="29"/>
      <c r="L45" s="27"/>
      <c r="M45" s="75"/>
      <c r="N45" s="61" t="s">
        <v>632</v>
      </c>
      <c r="O45" s="27"/>
      <c r="P45" s="27" t="s">
        <v>632</v>
      </c>
      <c r="Q45" s="27"/>
      <c r="R45" s="27" t="s">
        <v>632</v>
      </c>
      <c r="S45" s="27"/>
      <c r="T45" s="27" t="s">
        <v>632</v>
      </c>
      <c r="U45" s="27"/>
      <c r="V45" s="61">
        <f t="shared" si="10"/>
        <v>-1</v>
      </c>
      <c r="W45" s="27"/>
      <c r="X45" s="27">
        <f t="shared" si="11"/>
        <v>-1</v>
      </c>
      <c r="Y45" s="27"/>
      <c r="Z45" s="27">
        <f t="shared" si="12"/>
        <v>-1</v>
      </c>
      <c r="AA45" s="27"/>
      <c r="AB45" s="27">
        <f t="shared" si="13"/>
        <v>-1</v>
      </c>
      <c r="AC45" s="27"/>
      <c r="AD45" s="61"/>
      <c r="AE45" s="27"/>
      <c r="AF45" s="27"/>
      <c r="AG45" s="27"/>
      <c r="AH45" s="27"/>
      <c r="AI45" s="27"/>
      <c r="AJ45" s="27"/>
      <c r="AK45" s="27"/>
      <c r="AL45" s="61"/>
      <c r="AM45" s="27"/>
      <c r="AN45" s="27"/>
      <c r="AO45" s="27"/>
      <c r="AP45" s="27"/>
      <c r="AQ45" s="27"/>
      <c r="AR45" s="27"/>
      <c r="AS45" s="27"/>
      <c r="AT45" s="61"/>
      <c r="AU45" s="27"/>
      <c r="AV45" s="60"/>
    </row>
    <row r="46" spans="1:48" ht="14.4" customHeight="1" x14ac:dyDescent="0.3">
      <c r="A46" s="110"/>
      <c r="B46" s="100"/>
      <c r="C46" s="98"/>
      <c r="D46" s="114" t="s">
        <v>178</v>
      </c>
      <c r="E46" s="108"/>
      <c r="F46" s="116" t="s">
        <v>733</v>
      </c>
      <c r="G46" s="139"/>
      <c r="H46" s="116" t="s">
        <v>294</v>
      </c>
      <c r="I46" s="139"/>
      <c r="J46" s="114" t="s">
        <v>342</v>
      </c>
      <c r="K46" s="29"/>
      <c r="L46" s="27"/>
      <c r="M46" s="75"/>
      <c r="N46" s="61" t="s">
        <v>632</v>
      </c>
      <c r="O46" s="27"/>
      <c r="P46" s="27" t="s">
        <v>632</v>
      </c>
      <c r="Q46" s="27"/>
      <c r="R46" s="27" t="s">
        <v>632</v>
      </c>
      <c r="S46" s="27"/>
      <c r="T46" s="27" t="s">
        <v>632</v>
      </c>
      <c r="U46" s="27"/>
      <c r="V46" s="61">
        <f t="shared" si="10"/>
        <v>-1</v>
      </c>
      <c r="W46" s="27"/>
      <c r="X46" s="27">
        <f t="shared" si="11"/>
        <v>-1</v>
      </c>
      <c r="Y46" s="27"/>
      <c r="Z46" s="27">
        <f t="shared" si="12"/>
        <v>-1</v>
      </c>
      <c r="AA46" s="27"/>
      <c r="AB46" s="27">
        <f t="shared" si="13"/>
        <v>-1</v>
      </c>
      <c r="AC46" s="27"/>
      <c r="AD46" s="61"/>
      <c r="AE46" s="27"/>
      <c r="AF46" s="27"/>
      <c r="AG46" s="27"/>
      <c r="AH46" s="27"/>
      <c r="AI46" s="27"/>
      <c r="AJ46" s="27"/>
      <c r="AK46" s="27"/>
      <c r="AL46" s="61"/>
      <c r="AM46" s="27"/>
      <c r="AN46" s="27"/>
      <c r="AO46" s="27"/>
      <c r="AP46" s="27"/>
      <c r="AQ46" s="27"/>
      <c r="AR46" s="27"/>
      <c r="AS46" s="27"/>
      <c r="AT46" s="61"/>
      <c r="AU46" s="27"/>
      <c r="AV46" s="60"/>
    </row>
    <row r="47" spans="1:48" ht="14.4" customHeight="1" x14ac:dyDescent="0.3">
      <c r="A47" s="110"/>
      <c r="B47" s="100"/>
      <c r="C47" s="98"/>
      <c r="D47" s="114" t="s">
        <v>179</v>
      </c>
      <c r="E47" s="108"/>
      <c r="F47" s="116" t="s">
        <v>237</v>
      </c>
      <c r="G47" s="139"/>
      <c r="H47" s="116" t="s">
        <v>295</v>
      </c>
      <c r="I47" s="117"/>
      <c r="J47" s="114"/>
      <c r="K47" s="29"/>
      <c r="L47" s="27"/>
      <c r="M47" s="75"/>
      <c r="N47" s="61" t="s">
        <v>632</v>
      </c>
      <c r="O47" s="27"/>
      <c r="P47" s="27" t="s">
        <v>632</v>
      </c>
      <c r="Q47" s="27"/>
      <c r="R47" s="27" t="s">
        <v>632</v>
      </c>
      <c r="S47" s="27"/>
      <c r="T47" s="27"/>
      <c r="U47" s="27"/>
      <c r="V47" s="61">
        <f t="shared" si="10"/>
        <v>-1</v>
      </c>
      <c r="W47" s="27"/>
      <c r="X47" s="27">
        <f t="shared" si="11"/>
        <v>-1</v>
      </c>
      <c r="Y47" s="27"/>
      <c r="Z47" s="27">
        <f t="shared" si="12"/>
        <v>-1</v>
      </c>
      <c r="AA47" s="27"/>
      <c r="AB47" s="27"/>
      <c r="AC47" s="27"/>
      <c r="AD47" s="61"/>
      <c r="AE47" s="27"/>
      <c r="AF47" s="27"/>
      <c r="AG47" s="27"/>
      <c r="AH47" s="27"/>
      <c r="AI47" s="27"/>
      <c r="AJ47" s="27"/>
      <c r="AK47" s="27"/>
      <c r="AL47" s="61"/>
      <c r="AM47" s="27"/>
      <c r="AN47" s="27"/>
      <c r="AO47" s="27"/>
      <c r="AP47" s="27"/>
      <c r="AQ47" s="27"/>
      <c r="AR47" s="27"/>
      <c r="AS47" s="27"/>
      <c r="AT47" s="61"/>
      <c r="AU47" s="27"/>
      <c r="AV47" s="60"/>
    </row>
    <row r="48" spans="1:48" ht="14.4" customHeight="1" x14ac:dyDescent="0.3">
      <c r="A48" s="110"/>
      <c r="B48" s="100"/>
      <c r="C48" s="113"/>
      <c r="D48" s="114"/>
      <c r="E48" s="115"/>
      <c r="F48" s="116"/>
      <c r="G48" s="117"/>
      <c r="H48" s="116"/>
      <c r="I48" s="117"/>
      <c r="J48" s="114"/>
      <c r="K48" s="29"/>
      <c r="L48" s="27"/>
      <c r="M48" s="75"/>
      <c r="N48" s="61"/>
      <c r="O48" s="27"/>
      <c r="P48" s="27"/>
      <c r="Q48" s="27"/>
      <c r="R48" s="27"/>
      <c r="S48" s="27"/>
      <c r="T48" s="27"/>
      <c r="U48" s="27"/>
      <c r="V48" s="61"/>
      <c r="W48" s="27"/>
      <c r="X48" s="27"/>
      <c r="Y48" s="27"/>
      <c r="Z48" s="27"/>
      <c r="AA48" s="27"/>
      <c r="AB48" s="27"/>
      <c r="AC48" s="27"/>
      <c r="AD48" s="61"/>
      <c r="AE48" s="27"/>
      <c r="AF48" s="27"/>
      <c r="AG48" s="27"/>
      <c r="AH48" s="27"/>
      <c r="AI48" s="27"/>
      <c r="AJ48" s="27"/>
      <c r="AK48" s="27"/>
      <c r="AL48" s="61"/>
      <c r="AM48" s="27"/>
      <c r="AN48" s="27"/>
      <c r="AO48" s="27"/>
      <c r="AP48" s="27"/>
      <c r="AQ48" s="27"/>
      <c r="AR48" s="27"/>
      <c r="AS48" s="27"/>
      <c r="AT48" s="61"/>
      <c r="AU48" s="27"/>
      <c r="AV48" s="60"/>
    </row>
    <row r="49" spans="1:48" ht="14.4" customHeight="1" x14ac:dyDescent="0.3">
      <c r="A49" s="110" t="str">
        <f t="shared" ref="A49:A50" si="14">IF(AV49&lt;&gt;"", "✘", "")</f>
        <v/>
      </c>
      <c r="B49" s="100" t="s">
        <v>713</v>
      </c>
      <c r="C49" s="113"/>
      <c r="D49" s="114"/>
      <c r="E49" s="115"/>
      <c r="F49" s="116"/>
      <c r="G49" s="117"/>
      <c r="H49" s="116"/>
      <c r="I49" s="117"/>
      <c r="J49" s="114"/>
      <c r="K49" s="29"/>
      <c r="L49" s="27"/>
      <c r="M49" s="75"/>
      <c r="N49" s="61"/>
      <c r="O49" s="27"/>
      <c r="P49" s="27"/>
      <c r="Q49" s="27"/>
      <c r="R49" s="27"/>
      <c r="S49" s="27"/>
      <c r="T49" s="27"/>
      <c r="U49" s="27"/>
      <c r="V49" s="61"/>
      <c r="W49" s="27"/>
      <c r="X49" s="27"/>
      <c r="Y49" s="27"/>
      <c r="Z49" s="27"/>
      <c r="AA49" s="27"/>
      <c r="AB49" s="27"/>
      <c r="AC49" s="27"/>
      <c r="AD49" s="61"/>
      <c r="AE49" s="27"/>
      <c r="AF49" s="27"/>
      <c r="AG49" s="27"/>
      <c r="AH49" s="27"/>
      <c r="AI49" s="27"/>
      <c r="AJ49" s="27"/>
      <c r="AK49" s="27"/>
      <c r="AL49" s="61"/>
      <c r="AM49" s="27"/>
      <c r="AN49" s="27"/>
      <c r="AO49" s="27"/>
      <c r="AP49" s="27"/>
      <c r="AQ49" s="27"/>
      <c r="AR49" s="27"/>
      <c r="AS49" s="27"/>
      <c r="AT49" s="61"/>
      <c r="AU49" s="27"/>
      <c r="AV49" s="60"/>
    </row>
    <row r="50" spans="1:48" ht="6" customHeight="1" x14ac:dyDescent="0.3">
      <c r="A50" s="110" t="str">
        <f t="shared" si="14"/>
        <v/>
      </c>
      <c r="B50" s="100"/>
      <c r="C50" s="113"/>
      <c r="D50" s="114"/>
      <c r="E50" s="115"/>
      <c r="F50" s="116"/>
      <c r="G50" s="117"/>
      <c r="H50" s="116"/>
      <c r="I50" s="117"/>
      <c r="J50" s="114"/>
      <c r="K50" s="29"/>
      <c r="L50" s="27"/>
      <c r="M50" s="75"/>
      <c r="N50" s="61"/>
      <c r="O50" s="27"/>
      <c r="P50" s="27"/>
      <c r="Q50" s="27"/>
      <c r="R50" s="27"/>
      <c r="S50" s="27"/>
      <c r="T50" s="27"/>
      <c r="U50" s="27"/>
      <c r="V50" s="61"/>
      <c r="W50" s="27"/>
      <c r="X50" s="27"/>
      <c r="Y50" s="27"/>
      <c r="Z50" s="27"/>
      <c r="AA50" s="27"/>
      <c r="AB50" s="27"/>
      <c r="AC50" s="27"/>
      <c r="AD50" s="61"/>
      <c r="AE50" s="27"/>
      <c r="AF50" s="27"/>
      <c r="AG50" s="27"/>
      <c r="AH50" s="27"/>
      <c r="AI50" s="27"/>
      <c r="AJ50" s="27"/>
      <c r="AK50" s="27"/>
      <c r="AL50" s="61"/>
      <c r="AM50" s="27"/>
      <c r="AN50" s="27"/>
      <c r="AO50" s="27"/>
      <c r="AP50" s="27"/>
      <c r="AQ50" s="27"/>
      <c r="AR50" s="27"/>
      <c r="AS50" s="27"/>
      <c r="AT50" s="61"/>
      <c r="AU50" s="27"/>
      <c r="AV50" s="60"/>
    </row>
    <row r="51" spans="1:48" ht="14.4" customHeight="1" x14ac:dyDescent="0.3">
      <c r="A51" s="110"/>
      <c r="B51" s="100"/>
      <c r="C51" s="98"/>
      <c r="D51" s="114" t="s">
        <v>57</v>
      </c>
      <c r="E51" s="108"/>
      <c r="F51" s="116" t="s">
        <v>185</v>
      </c>
      <c r="G51" s="139"/>
      <c r="H51" s="116" t="s">
        <v>232</v>
      </c>
      <c r="I51" s="139"/>
      <c r="J51" s="114" t="s">
        <v>293</v>
      </c>
      <c r="K51" s="29"/>
      <c r="L51" s="27"/>
      <c r="M51" s="75"/>
      <c r="N51" s="61" t="s">
        <v>632</v>
      </c>
      <c r="O51" s="27"/>
      <c r="P51" s="27" t="s">
        <v>632</v>
      </c>
      <c r="Q51" s="27"/>
      <c r="R51" s="27" t="s">
        <v>632</v>
      </c>
      <c r="S51" s="27"/>
      <c r="T51" s="27" t="s">
        <v>632</v>
      </c>
      <c r="U51" s="27"/>
      <c r="V51" s="61">
        <f t="shared" ref="V51:V65" si="15">IF(Sjabloon_werksoort&lt;&gt;"Gezelschap", -1, IF($M$4&lt;&gt;0, 0, 1))</f>
        <v>-1</v>
      </c>
      <c r="W51" s="27"/>
      <c r="X51" s="27">
        <f t="shared" ref="X51:X65" si="16">IF(Sjabloon_werksoort&lt;&gt;"Gezelschap", -1, IF($M$4&lt;&gt;0, 0, 1))</f>
        <v>-1</v>
      </c>
      <c r="Y51" s="27"/>
      <c r="Z51" s="27">
        <f t="shared" ref="Z51:Z65" si="17">IF(Sjabloon_werksoort&lt;&gt;"Gezelschap", -1, IF($M$4&lt;&gt;0, 0, 1))</f>
        <v>-1</v>
      </c>
      <c r="AA51" s="27"/>
      <c r="AB51" s="27">
        <f t="shared" ref="AB51:AB62" si="18">IF(Sjabloon_werksoort&lt;&gt;"Gezelschap", -1, IF($M$4&lt;&gt;0, 0, 1))</f>
        <v>-1</v>
      </c>
      <c r="AC51" s="27"/>
      <c r="AD51" s="61"/>
      <c r="AE51" s="27"/>
      <c r="AF51" s="27"/>
      <c r="AG51" s="27"/>
      <c r="AH51" s="27"/>
      <c r="AI51" s="27"/>
      <c r="AJ51" s="27"/>
      <c r="AK51" s="27"/>
      <c r="AL51" s="61"/>
      <c r="AM51" s="27"/>
      <c r="AN51" s="27"/>
      <c r="AO51" s="27"/>
      <c r="AP51" s="27"/>
      <c r="AQ51" s="27"/>
      <c r="AR51" s="27"/>
      <c r="AS51" s="27"/>
      <c r="AT51" s="61"/>
      <c r="AU51" s="27"/>
      <c r="AV51" s="60"/>
    </row>
    <row r="52" spans="1:48" ht="14.4" customHeight="1" x14ac:dyDescent="0.3">
      <c r="A52" s="110"/>
      <c r="B52" s="100"/>
      <c r="C52" s="98"/>
      <c r="D52" s="114" t="s">
        <v>62</v>
      </c>
      <c r="E52" s="108"/>
      <c r="F52" s="116" t="s">
        <v>100</v>
      </c>
      <c r="G52" s="139"/>
      <c r="H52" s="116" t="s">
        <v>235</v>
      </c>
      <c r="I52" s="139"/>
      <c r="J52" s="114" t="s">
        <v>297</v>
      </c>
      <c r="K52" s="29"/>
      <c r="L52" s="27"/>
      <c r="M52" s="75"/>
      <c r="N52" s="61" t="s">
        <v>632</v>
      </c>
      <c r="O52" s="27"/>
      <c r="P52" s="27" t="s">
        <v>632</v>
      </c>
      <c r="Q52" s="27"/>
      <c r="R52" s="27" t="s">
        <v>632</v>
      </c>
      <c r="S52" s="27"/>
      <c r="T52" s="27" t="s">
        <v>632</v>
      </c>
      <c r="U52" s="27"/>
      <c r="V52" s="61">
        <f t="shared" si="15"/>
        <v>-1</v>
      </c>
      <c r="W52" s="27"/>
      <c r="X52" s="27">
        <f t="shared" si="16"/>
        <v>-1</v>
      </c>
      <c r="Y52" s="27"/>
      <c r="Z52" s="27">
        <f t="shared" si="17"/>
        <v>-1</v>
      </c>
      <c r="AA52" s="27"/>
      <c r="AB52" s="27">
        <f t="shared" si="18"/>
        <v>-1</v>
      </c>
      <c r="AC52" s="27"/>
      <c r="AD52" s="61"/>
      <c r="AE52" s="27"/>
      <c r="AF52" s="27"/>
      <c r="AG52" s="27"/>
      <c r="AH52" s="27"/>
      <c r="AI52" s="27"/>
      <c r="AJ52" s="27"/>
      <c r="AK52" s="27"/>
      <c r="AL52" s="61"/>
      <c r="AM52" s="27"/>
      <c r="AN52" s="27"/>
      <c r="AO52" s="27"/>
      <c r="AP52" s="27"/>
      <c r="AQ52" s="27"/>
      <c r="AR52" s="27"/>
      <c r="AS52" s="27"/>
      <c r="AT52" s="61"/>
      <c r="AU52" s="27"/>
      <c r="AV52" s="60"/>
    </row>
    <row r="53" spans="1:48" ht="14.4" customHeight="1" x14ac:dyDescent="0.3">
      <c r="A53" s="110"/>
      <c r="B53" s="100"/>
      <c r="C53" s="98"/>
      <c r="D53" s="114" t="s">
        <v>67</v>
      </c>
      <c r="E53" s="108"/>
      <c r="F53" s="116" t="s">
        <v>207</v>
      </c>
      <c r="G53" s="139"/>
      <c r="H53" s="116" t="s">
        <v>239</v>
      </c>
      <c r="I53" s="139"/>
      <c r="J53" s="114" t="s">
        <v>308</v>
      </c>
      <c r="K53" s="29"/>
      <c r="L53" s="27"/>
      <c r="M53" s="75"/>
      <c r="N53" s="61" t="s">
        <v>632</v>
      </c>
      <c r="O53" s="27"/>
      <c r="P53" s="27" t="s">
        <v>632</v>
      </c>
      <c r="Q53" s="27"/>
      <c r="R53" s="27" t="s">
        <v>632</v>
      </c>
      <c r="S53" s="27"/>
      <c r="T53" s="27" t="s">
        <v>632</v>
      </c>
      <c r="U53" s="27"/>
      <c r="V53" s="61">
        <f t="shared" si="15"/>
        <v>-1</v>
      </c>
      <c r="W53" s="27"/>
      <c r="X53" s="27">
        <f t="shared" si="16"/>
        <v>-1</v>
      </c>
      <c r="Y53" s="27"/>
      <c r="Z53" s="27">
        <f t="shared" si="17"/>
        <v>-1</v>
      </c>
      <c r="AA53" s="27"/>
      <c r="AB53" s="27">
        <f t="shared" si="18"/>
        <v>-1</v>
      </c>
      <c r="AC53" s="27"/>
      <c r="AD53" s="61"/>
      <c r="AE53" s="27"/>
      <c r="AF53" s="27"/>
      <c r="AG53" s="27"/>
      <c r="AH53" s="27"/>
      <c r="AI53" s="27"/>
      <c r="AJ53" s="27"/>
      <c r="AK53" s="27"/>
      <c r="AL53" s="61"/>
      <c r="AM53" s="27"/>
      <c r="AN53" s="27"/>
      <c r="AO53" s="27"/>
      <c r="AP53" s="27"/>
      <c r="AQ53" s="27"/>
      <c r="AR53" s="27"/>
      <c r="AS53" s="27"/>
      <c r="AT53" s="61"/>
      <c r="AU53" s="27"/>
      <c r="AV53" s="60"/>
    </row>
    <row r="54" spans="1:48" ht="14.4" customHeight="1" x14ac:dyDescent="0.3">
      <c r="A54" s="110"/>
      <c r="B54" s="100"/>
      <c r="C54" s="98"/>
      <c r="D54" s="114" t="s">
        <v>72</v>
      </c>
      <c r="E54" s="108"/>
      <c r="F54" s="116" t="s">
        <v>208</v>
      </c>
      <c r="G54" s="139"/>
      <c r="H54" s="116" t="s">
        <v>240</v>
      </c>
      <c r="I54" s="139"/>
      <c r="J54" s="114" t="s">
        <v>312</v>
      </c>
      <c r="K54" s="29"/>
      <c r="L54" s="27"/>
      <c r="M54" s="75"/>
      <c r="N54" s="61" t="s">
        <v>632</v>
      </c>
      <c r="O54" s="27"/>
      <c r="P54" s="27" t="s">
        <v>632</v>
      </c>
      <c r="Q54" s="27"/>
      <c r="R54" s="27" t="s">
        <v>632</v>
      </c>
      <c r="S54" s="27"/>
      <c r="T54" s="27" t="s">
        <v>632</v>
      </c>
      <c r="U54" s="27"/>
      <c r="V54" s="61">
        <f t="shared" si="15"/>
        <v>-1</v>
      </c>
      <c r="W54" s="27"/>
      <c r="X54" s="27">
        <f t="shared" si="16"/>
        <v>-1</v>
      </c>
      <c r="Y54" s="27"/>
      <c r="Z54" s="27">
        <f t="shared" si="17"/>
        <v>-1</v>
      </c>
      <c r="AA54" s="27"/>
      <c r="AB54" s="27">
        <f t="shared" si="18"/>
        <v>-1</v>
      </c>
      <c r="AC54" s="27"/>
      <c r="AD54" s="61"/>
      <c r="AE54" s="27"/>
      <c r="AF54" s="27"/>
      <c r="AG54" s="27"/>
      <c r="AH54" s="27"/>
      <c r="AI54" s="27"/>
      <c r="AJ54" s="27"/>
      <c r="AK54" s="27"/>
      <c r="AL54" s="61"/>
      <c r="AM54" s="27"/>
      <c r="AN54" s="27"/>
      <c r="AO54" s="27"/>
      <c r="AP54" s="27"/>
      <c r="AQ54" s="27"/>
      <c r="AR54" s="27"/>
      <c r="AS54" s="27"/>
      <c r="AT54" s="61"/>
      <c r="AU54" s="27"/>
      <c r="AV54" s="60"/>
    </row>
    <row r="55" spans="1:48" ht="14.4" customHeight="1" x14ac:dyDescent="0.3">
      <c r="A55" s="110"/>
      <c r="B55" s="100"/>
      <c r="C55" s="98"/>
      <c r="D55" s="114" t="s">
        <v>110</v>
      </c>
      <c r="E55" s="108"/>
      <c r="F55" s="116" t="s">
        <v>209</v>
      </c>
      <c r="G55" s="139"/>
      <c r="H55" s="116" t="s">
        <v>250</v>
      </c>
      <c r="I55" s="139"/>
      <c r="J55" s="114" t="s">
        <v>313</v>
      </c>
      <c r="K55" s="29"/>
      <c r="L55" s="27"/>
      <c r="M55" s="75"/>
      <c r="N55" s="61" t="s">
        <v>632</v>
      </c>
      <c r="O55" s="27"/>
      <c r="P55" s="27" t="s">
        <v>632</v>
      </c>
      <c r="Q55" s="27"/>
      <c r="R55" s="27" t="s">
        <v>632</v>
      </c>
      <c r="S55" s="27"/>
      <c r="T55" s="27" t="s">
        <v>632</v>
      </c>
      <c r="U55" s="27"/>
      <c r="V55" s="61">
        <f t="shared" si="15"/>
        <v>-1</v>
      </c>
      <c r="W55" s="27"/>
      <c r="X55" s="27">
        <f t="shared" si="16"/>
        <v>-1</v>
      </c>
      <c r="Y55" s="27"/>
      <c r="Z55" s="27">
        <f t="shared" si="17"/>
        <v>-1</v>
      </c>
      <c r="AA55" s="27"/>
      <c r="AB55" s="27">
        <f t="shared" si="18"/>
        <v>-1</v>
      </c>
      <c r="AC55" s="27"/>
      <c r="AD55" s="61"/>
      <c r="AE55" s="27"/>
      <c r="AF55" s="27"/>
      <c r="AG55" s="27"/>
      <c r="AH55" s="27"/>
      <c r="AI55" s="27"/>
      <c r="AJ55" s="27"/>
      <c r="AK55" s="27"/>
      <c r="AL55" s="61"/>
      <c r="AM55" s="27"/>
      <c r="AN55" s="27"/>
      <c r="AO55" s="27"/>
      <c r="AP55" s="27"/>
      <c r="AQ55" s="27"/>
      <c r="AR55" s="27"/>
      <c r="AS55" s="27"/>
      <c r="AT55" s="61"/>
      <c r="AU55" s="27"/>
      <c r="AV55" s="60"/>
    </row>
    <row r="56" spans="1:48" ht="14.4" customHeight="1" x14ac:dyDescent="0.3">
      <c r="A56" s="110"/>
      <c r="B56" s="100"/>
      <c r="C56" s="98"/>
      <c r="D56" s="114" t="s">
        <v>113</v>
      </c>
      <c r="E56" s="108"/>
      <c r="F56" s="116" t="s">
        <v>211</v>
      </c>
      <c r="G56" s="139"/>
      <c r="H56" s="116" t="s">
        <v>254</v>
      </c>
      <c r="I56" s="139"/>
      <c r="J56" s="114" t="s">
        <v>314</v>
      </c>
      <c r="K56" s="29"/>
      <c r="L56" s="27"/>
      <c r="M56" s="75"/>
      <c r="N56" s="61" t="s">
        <v>632</v>
      </c>
      <c r="O56" s="27"/>
      <c r="P56" s="27" t="s">
        <v>632</v>
      </c>
      <c r="Q56" s="27"/>
      <c r="R56" s="27" t="s">
        <v>632</v>
      </c>
      <c r="S56" s="27"/>
      <c r="T56" s="27" t="s">
        <v>632</v>
      </c>
      <c r="U56" s="27"/>
      <c r="V56" s="61">
        <f t="shared" si="15"/>
        <v>-1</v>
      </c>
      <c r="W56" s="27"/>
      <c r="X56" s="27">
        <f t="shared" si="16"/>
        <v>-1</v>
      </c>
      <c r="Y56" s="27"/>
      <c r="Z56" s="27">
        <f t="shared" si="17"/>
        <v>-1</v>
      </c>
      <c r="AA56" s="27"/>
      <c r="AB56" s="27">
        <f t="shared" si="18"/>
        <v>-1</v>
      </c>
      <c r="AC56" s="27"/>
      <c r="AD56" s="61"/>
      <c r="AE56" s="27"/>
      <c r="AF56" s="27"/>
      <c r="AG56" s="27"/>
      <c r="AH56" s="27"/>
      <c r="AI56" s="27"/>
      <c r="AJ56" s="27"/>
      <c r="AK56" s="27"/>
      <c r="AL56" s="61"/>
      <c r="AM56" s="27"/>
      <c r="AN56" s="27"/>
      <c r="AO56" s="27"/>
      <c r="AP56" s="27"/>
      <c r="AQ56" s="27"/>
      <c r="AR56" s="27"/>
      <c r="AS56" s="27"/>
      <c r="AT56" s="61"/>
      <c r="AU56" s="27"/>
      <c r="AV56" s="60"/>
    </row>
    <row r="57" spans="1:48" ht="14.4" customHeight="1" x14ac:dyDescent="0.3">
      <c r="A57" s="110"/>
      <c r="B57" s="100"/>
      <c r="C57" s="98"/>
      <c r="D57" s="114" t="s">
        <v>125</v>
      </c>
      <c r="E57" s="108"/>
      <c r="F57" s="116" t="s">
        <v>212</v>
      </c>
      <c r="G57" s="139"/>
      <c r="H57" s="116" t="s">
        <v>257</v>
      </c>
      <c r="I57" s="139"/>
      <c r="J57" s="114" t="s">
        <v>316</v>
      </c>
      <c r="K57" s="29"/>
      <c r="L57" s="27"/>
      <c r="M57" s="75"/>
      <c r="N57" s="61" t="s">
        <v>632</v>
      </c>
      <c r="O57" s="27"/>
      <c r="P57" s="27" t="s">
        <v>632</v>
      </c>
      <c r="Q57" s="27"/>
      <c r="R57" s="27" t="s">
        <v>632</v>
      </c>
      <c r="S57" s="27"/>
      <c r="T57" s="27" t="s">
        <v>632</v>
      </c>
      <c r="U57" s="27"/>
      <c r="V57" s="61">
        <f t="shared" si="15"/>
        <v>-1</v>
      </c>
      <c r="W57" s="27"/>
      <c r="X57" s="27">
        <f t="shared" si="16"/>
        <v>-1</v>
      </c>
      <c r="Y57" s="27"/>
      <c r="Z57" s="27">
        <f t="shared" si="17"/>
        <v>-1</v>
      </c>
      <c r="AA57" s="27"/>
      <c r="AB57" s="27">
        <f t="shared" si="18"/>
        <v>-1</v>
      </c>
      <c r="AC57" s="27"/>
      <c r="AD57" s="61"/>
      <c r="AE57" s="27"/>
      <c r="AF57" s="27"/>
      <c r="AG57" s="27"/>
      <c r="AH57" s="27"/>
      <c r="AI57" s="27"/>
      <c r="AJ57" s="27"/>
      <c r="AK57" s="27"/>
      <c r="AL57" s="61"/>
      <c r="AM57" s="27"/>
      <c r="AN57" s="27"/>
      <c r="AO57" s="27"/>
      <c r="AP57" s="27"/>
      <c r="AQ57" s="27"/>
      <c r="AR57" s="27"/>
      <c r="AS57" s="27"/>
      <c r="AT57" s="61"/>
      <c r="AU57" s="27"/>
      <c r="AV57" s="60"/>
    </row>
    <row r="58" spans="1:48" ht="14.4" customHeight="1" x14ac:dyDescent="0.3">
      <c r="A58" s="110"/>
      <c r="B58" s="100"/>
      <c r="C58" s="98"/>
      <c r="D58" s="114" t="s">
        <v>734</v>
      </c>
      <c r="E58" s="108"/>
      <c r="F58" s="116" t="s">
        <v>214</v>
      </c>
      <c r="G58" s="139"/>
      <c r="H58" s="116" t="s">
        <v>264</v>
      </c>
      <c r="I58" s="139"/>
      <c r="J58" s="114" t="s">
        <v>137</v>
      </c>
      <c r="K58" s="29"/>
      <c r="L58" s="27"/>
      <c r="M58" s="75"/>
      <c r="N58" s="61" t="s">
        <v>632</v>
      </c>
      <c r="O58" s="27"/>
      <c r="P58" s="27" t="s">
        <v>632</v>
      </c>
      <c r="Q58" s="27"/>
      <c r="R58" s="27" t="s">
        <v>632</v>
      </c>
      <c r="S58" s="27"/>
      <c r="T58" s="27" t="s">
        <v>632</v>
      </c>
      <c r="U58" s="27"/>
      <c r="V58" s="61">
        <f t="shared" si="15"/>
        <v>-1</v>
      </c>
      <c r="W58" s="27"/>
      <c r="X58" s="27">
        <f t="shared" si="16"/>
        <v>-1</v>
      </c>
      <c r="Y58" s="27"/>
      <c r="Z58" s="27">
        <f t="shared" si="17"/>
        <v>-1</v>
      </c>
      <c r="AA58" s="27"/>
      <c r="AB58" s="27">
        <f t="shared" si="18"/>
        <v>-1</v>
      </c>
      <c r="AC58" s="27"/>
      <c r="AD58" s="61"/>
      <c r="AE58" s="27"/>
      <c r="AF58" s="27"/>
      <c r="AG58" s="27"/>
      <c r="AH58" s="27"/>
      <c r="AI58" s="27"/>
      <c r="AJ58" s="27"/>
      <c r="AK58" s="27"/>
      <c r="AL58" s="61"/>
      <c r="AM58" s="27"/>
      <c r="AN58" s="27"/>
      <c r="AO58" s="27"/>
      <c r="AP58" s="27"/>
      <c r="AQ58" s="27"/>
      <c r="AR58" s="27"/>
      <c r="AS58" s="27"/>
      <c r="AT58" s="61"/>
      <c r="AU58" s="27"/>
      <c r="AV58" s="60"/>
    </row>
    <row r="59" spans="1:48" ht="14.4" customHeight="1" x14ac:dyDescent="0.3">
      <c r="A59" s="110"/>
      <c r="B59" s="100"/>
      <c r="C59" s="98"/>
      <c r="D59" s="114" t="s">
        <v>141</v>
      </c>
      <c r="E59" s="108"/>
      <c r="F59" s="116" t="s">
        <v>217</v>
      </c>
      <c r="G59" s="139"/>
      <c r="H59" s="116" t="s">
        <v>269</v>
      </c>
      <c r="I59" s="139"/>
      <c r="J59" s="114" t="s">
        <v>325</v>
      </c>
      <c r="K59" s="29"/>
      <c r="L59" s="27"/>
      <c r="M59" s="75"/>
      <c r="N59" s="61" t="s">
        <v>632</v>
      </c>
      <c r="O59" s="27"/>
      <c r="P59" s="27" t="s">
        <v>632</v>
      </c>
      <c r="Q59" s="27"/>
      <c r="R59" s="27" t="s">
        <v>632</v>
      </c>
      <c r="S59" s="27"/>
      <c r="T59" s="27" t="s">
        <v>632</v>
      </c>
      <c r="U59" s="27"/>
      <c r="V59" s="61">
        <f t="shared" si="15"/>
        <v>-1</v>
      </c>
      <c r="W59" s="27"/>
      <c r="X59" s="27">
        <f t="shared" si="16"/>
        <v>-1</v>
      </c>
      <c r="Y59" s="27"/>
      <c r="Z59" s="27">
        <f t="shared" si="17"/>
        <v>-1</v>
      </c>
      <c r="AA59" s="27"/>
      <c r="AB59" s="27">
        <f t="shared" si="18"/>
        <v>-1</v>
      </c>
      <c r="AC59" s="27"/>
      <c r="AD59" s="61"/>
      <c r="AE59" s="27"/>
      <c r="AF59" s="27"/>
      <c r="AG59" s="27"/>
      <c r="AH59" s="27"/>
      <c r="AI59" s="27"/>
      <c r="AJ59" s="27"/>
      <c r="AK59" s="27"/>
      <c r="AL59" s="61"/>
      <c r="AM59" s="27"/>
      <c r="AN59" s="27"/>
      <c r="AO59" s="27"/>
      <c r="AP59" s="27"/>
      <c r="AQ59" s="27"/>
      <c r="AR59" s="27"/>
      <c r="AS59" s="27"/>
      <c r="AT59" s="61"/>
      <c r="AU59" s="27"/>
      <c r="AV59" s="60"/>
    </row>
    <row r="60" spans="1:48" ht="14.4" customHeight="1" x14ac:dyDescent="0.3">
      <c r="A60" s="110"/>
      <c r="B60" s="100"/>
      <c r="C60" s="98"/>
      <c r="D60" s="114" t="s">
        <v>150</v>
      </c>
      <c r="E60" s="108"/>
      <c r="F60" s="116" t="s">
        <v>218</v>
      </c>
      <c r="G60" s="139"/>
      <c r="H60" s="116" t="s">
        <v>270</v>
      </c>
      <c r="I60" s="139"/>
      <c r="J60" s="114" t="s">
        <v>331</v>
      </c>
      <c r="K60" s="29"/>
      <c r="L60" s="27"/>
      <c r="M60" s="75"/>
      <c r="N60" s="61" t="s">
        <v>632</v>
      </c>
      <c r="O60" s="27"/>
      <c r="P60" s="27" t="s">
        <v>632</v>
      </c>
      <c r="Q60" s="27"/>
      <c r="R60" s="27" t="s">
        <v>632</v>
      </c>
      <c r="S60" s="27"/>
      <c r="T60" s="27" t="s">
        <v>632</v>
      </c>
      <c r="U60" s="27"/>
      <c r="V60" s="61">
        <f t="shared" si="15"/>
        <v>-1</v>
      </c>
      <c r="W60" s="27"/>
      <c r="X60" s="27">
        <f t="shared" si="16"/>
        <v>-1</v>
      </c>
      <c r="Y60" s="27"/>
      <c r="Z60" s="27">
        <f t="shared" si="17"/>
        <v>-1</v>
      </c>
      <c r="AA60" s="27"/>
      <c r="AB60" s="27">
        <f t="shared" si="18"/>
        <v>-1</v>
      </c>
      <c r="AC60" s="27"/>
      <c r="AD60" s="61"/>
      <c r="AE60" s="27"/>
      <c r="AF60" s="27"/>
      <c r="AG60" s="27"/>
      <c r="AH60" s="27"/>
      <c r="AI60" s="27"/>
      <c r="AJ60" s="27"/>
      <c r="AK60" s="27"/>
      <c r="AL60" s="61"/>
      <c r="AM60" s="27"/>
      <c r="AN60" s="27"/>
      <c r="AO60" s="27"/>
      <c r="AP60" s="27"/>
      <c r="AQ60" s="27"/>
      <c r="AR60" s="27"/>
      <c r="AS60" s="27"/>
      <c r="AT60" s="61"/>
      <c r="AU60" s="27"/>
      <c r="AV60" s="60"/>
    </row>
    <row r="61" spans="1:48" ht="14.4" customHeight="1" x14ac:dyDescent="0.3">
      <c r="A61" s="110"/>
      <c r="B61" s="100"/>
      <c r="C61" s="98"/>
      <c r="D61" s="114" t="s">
        <v>156</v>
      </c>
      <c r="E61" s="108"/>
      <c r="F61" s="116" t="s">
        <v>220</v>
      </c>
      <c r="G61" s="139"/>
      <c r="H61" s="116" t="s">
        <v>271</v>
      </c>
      <c r="I61" s="139"/>
      <c r="J61" s="114" t="s">
        <v>333</v>
      </c>
      <c r="K61" s="29"/>
      <c r="L61" s="27"/>
      <c r="M61" s="75"/>
      <c r="N61" s="61" t="s">
        <v>632</v>
      </c>
      <c r="O61" s="27"/>
      <c r="P61" s="27" t="s">
        <v>632</v>
      </c>
      <c r="Q61" s="27"/>
      <c r="R61" s="27" t="s">
        <v>632</v>
      </c>
      <c r="S61" s="27"/>
      <c r="T61" s="27" t="s">
        <v>632</v>
      </c>
      <c r="U61" s="27"/>
      <c r="V61" s="61">
        <f t="shared" si="15"/>
        <v>-1</v>
      </c>
      <c r="W61" s="27"/>
      <c r="X61" s="27">
        <f t="shared" si="16"/>
        <v>-1</v>
      </c>
      <c r="Y61" s="27"/>
      <c r="Z61" s="27">
        <f t="shared" si="17"/>
        <v>-1</v>
      </c>
      <c r="AA61" s="27"/>
      <c r="AB61" s="27">
        <f t="shared" si="18"/>
        <v>-1</v>
      </c>
      <c r="AC61" s="27"/>
      <c r="AD61" s="61"/>
      <c r="AE61" s="27"/>
      <c r="AF61" s="27"/>
      <c r="AG61" s="27"/>
      <c r="AH61" s="27"/>
      <c r="AI61" s="27"/>
      <c r="AJ61" s="27"/>
      <c r="AK61" s="27"/>
      <c r="AL61" s="61"/>
      <c r="AM61" s="27"/>
      <c r="AN61" s="27"/>
      <c r="AO61" s="27"/>
      <c r="AP61" s="27"/>
      <c r="AQ61" s="27"/>
      <c r="AR61" s="27"/>
      <c r="AS61" s="27"/>
      <c r="AT61" s="61"/>
      <c r="AU61" s="27"/>
      <c r="AV61" s="60"/>
    </row>
    <row r="62" spans="1:48" ht="14.4" customHeight="1" x14ac:dyDescent="0.3">
      <c r="A62" s="110"/>
      <c r="B62" s="100"/>
      <c r="C62" s="98"/>
      <c r="D62" s="114" t="s">
        <v>158</v>
      </c>
      <c r="E62" s="108"/>
      <c r="F62" s="116" t="s">
        <v>224</v>
      </c>
      <c r="G62" s="139"/>
      <c r="H62" s="116" t="s">
        <v>272</v>
      </c>
      <c r="I62" s="139"/>
      <c r="J62" s="114" t="s">
        <v>341</v>
      </c>
      <c r="K62" s="29"/>
      <c r="L62" s="27"/>
      <c r="M62" s="75"/>
      <c r="N62" s="61" t="s">
        <v>632</v>
      </c>
      <c r="O62" s="27"/>
      <c r="P62" s="27" t="s">
        <v>632</v>
      </c>
      <c r="Q62" s="27"/>
      <c r="R62" s="27" t="s">
        <v>632</v>
      </c>
      <c r="S62" s="27"/>
      <c r="T62" s="27" t="s">
        <v>632</v>
      </c>
      <c r="U62" s="27"/>
      <c r="V62" s="61">
        <f t="shared" si="15"/>
        <v>-1</v>
      </c>
      <c r="W62" s="27"/>
      <c r="X62" s="27">
        <f t="shared" si="16"/>
        <v>-1</v>
      </c>
      <c r="Y62" s="27"/>
      <c r="Z62" s="27">
        <f t="shared" si="17"/>
        <v>-1</v>
      </c>
      <c r="AA62" s="27"/>
      <c r="AB62" s="27">
        <f t="shared" si="18"/>
        <v>-1</v>
      </c>
      <c r="AC62" s="27"/>
      <c r="AD62" s="61"/>
      <c r="AE62" s="27"/>
      <c r="AF62" s="27"/>
      <c r="AG62" s="27"/>
      <c r="AH62" s="27"/>
      <c r="AI62" s="27"/>
      <c r="AJ62" s="27"/>
      <c r="AK62" s="27"/>
      <c r="AL62" s="61"/>
      <c r="AM62" s="27"/>
      <c r="AN62" s="27"/>
      <c r="AO62" s="27"/>
      <c r="AP62" s="27"/>
      <c r="AQ62" s="27"/>
      <c r="AR62" s="27"/>
      <c r="AS62" s="27"/>
      <c r="AT62" s="61"/>
      <c r="AU62" s="27"/>
      <c r="AV62" s="60"/>
    </row>
    <row r="63" spans="1:48" ht="14.4" customHeight="1" x14ac:dyDescent="0.3">
      <c r="A63" s="110"/>
      <c r="B63" s="100"/>
      <c r="C63" s="98"/>
      <c r="D63" s="114" t="s">
        <v>162</v>
      </c>
      <c r="E63" s="108"/>
      <c r="F63" s="116" t="s">
        <v>226</v>
      </c>
      <c r="G63" s="139"/>
      <c r="H63" s="116" t="s">
        <v>274</v>
      </c>
      <c r="I63" s="117"/>
      <c r="J63" s="114"/>
      <c r="K63" s="29"/>
      <c r="L63" s="27"/>
      <c r="M63" s="75"/>
      <c r="N63" s="61" t="s">
        <v>632</v>
      </c>
      <c r="O63" s="27"/>
      <c r="P63" s="27" t="s">
        <v>632</v>
      </c>
      <c r="Q63" s="27"/>
      <c r="R63" s="27" t="s">
        <v>632</v>
      </c>
      <c r="S63" s="27"/>
      <c r="T63" s="27"/>
      <c r="U63" s="27"/>
      <c r="V63" s="61">
        <f t="shared" si="15"/>
        <v>-1</v>
      </c>
      <c r="W63" s="27"/>
      <c r="X63" s="27">
        <f t="shared" si="16"/>
        <v>-1</v>
      </c>
      <c r="Y63" s="27"/>
      <c r="Z63" s="27">
        <f t="shared" si="17"/>
        <v>-1</v>
      </c>
      <c r="AA63" s="27"/>
      <c r="AB63" s="27"/>
      <c r="AC63" s="27"/>
      <c r="AD63" s="61"/>
      <c r="AE63" s="27"/>
      <c r="AF63" s="27"/>
      <c r="AG63" s="27"/>
      <c r="AH63" s="27"/>
      <c r="AI63" s="27"/>
      <c r="AJ63" s="27"/>
      <c r="AK63" s="27"/>
      <c r="AL63" s="61"/>
      <c r="AM63" s="27"/>
      <c r="AN63" s="27"/>
      <c r="AO63" s="27"/>
      <c r="AP63" s="27"/>
      <c r="AQ63" s="27"/>
      <c r="AR63" s="27"/>
      <c r="AS63" s="27"/>
      <c r="AT63" s="61"/>
      <c r="AU63" s="27"/>
      <c r="AV63" s="60"/>
    </row>
    <row r="64" spans="1:48" ht="14.4" customHeight="1" x14ac:dyDescent="0.3">
      <c r="A64" s="110"/>
      <c r="B64" s="100"/>
      <c r="C64" s="98"/>
      <c r="D64" s="114" t="s">
        <v>71</v>
      </c>
      <c r="E64" s="108"/>
      <c r="F64" s="116" t="s">
        <v>228</v>
      </c>
      <c r="G64" s="139"/>
      <c r="H64" s="116" t="s">
        <v>282</v>
      </c>
      <c r="I64" s="117"/>
      <c r="J64" s="114"/>
      <c r="K64" s="29"/>
      <c r="L64" s="27"/>
      <c r="M64" s="75"/>
      <c r="N64" s="61" t="s">
        <v>632</v>
      </c>
      <c r="O64" s="27"/>
      <c r="P64" s="27" t="s">
        <v>632</v>
      </c>
      <c r="Q64" s="27"/>
      <c r="R64" s="27" t="s">
        <v>632</v>
      </c>
      <c r="S64" s="27"/>
      <c r="T64" s="27"/>
      <c r="U64" s="27"/>
      <c r="V64" s="61">
        <f t="shared" si="15"/>
        <v>-1</v>
      </c>
      <c r="W64" s="27"/>
      <c r="X64" s="27">
        <f t="shared" si="16"/>
        <v>-1</v>
      </c>
      <c r="Y64" s="27"/>
      <c r="Z64" s="27">
        <f t="shared" si="17"/>
        <v>-1</v>
      </c>
      <c r="AA64" s="27"/>
      <c r="AB64" s="27"/>
      <c r="AC64" s="27"/>
      <c r="AD64" s="61"/>
      <c r="AE64" s="27"/>
      <c r="AF64" s="27"/>
      <c r="AG64" s="27"/>
      <c r="AH64" s="27"/>
      <c r="AI64" s="27"/>
      <c r="AJ64" s="27"/>
      <c r="AK64" s="27"/>
      <c r="AL64" s="61"/>
      <c r="AM64" s="27"/>
      <c r="AN64" s="27"/>
      <c r="AO64" s="27"/>
      <c r="AP64" s="27"/>
      <c r="AQ64" s="27"/>
      <c r="AR64" s="27"/>
      <c r="AS64" s="27"/>
      <c r="AT64" s="61"/>
      <c r="AU64" s="27"/>
      <c r="AV64" s="60"/>
    </row>
    <row r="65" spans="1:48" ht="14.4" customHeight="1" x14ac:dyDescent="0.3">
      <c r="A65" s="110"/>
      <c r="B65" s="100"/>
      <c r="C65" s="98"/>
      <c r="D65" s="114" t="s">
        <v>176</v>
      </c>
      <c r="E65" s="108"/>
      <c r="F65" s="116" t="s">
        <v>230</v>
      </c>
      <c r="G65" s="139"/>
      <c r="H65" s="116" t="s">
        <v>155</v>
      </c>
      <c r="I65" s="117"/>
      <c r="J65" s="114"/>
      <c r="K65" s="29"/>
      <c r="L65" s="27"/>
      <c r="M65" s="75"/>
      <c r="N65" s="61" t="s">
        <v>632</v>
      </c>
      <c r="O65" s="27"/>
      <c r="P65" s="27" t="s">
        <v>632</v>
      </c>
      <c r="Q65" s="27"/>
      <c r="R65" s="27" t="s">
        <v>632</v>
      </c>
      <c r="S65" s="27"/>
      <c r="T65" s="27"/>
      <c r="U65" s="27"/>
      <c r="V65" s="61">
        <f t="shared" si="15"/>
        <v>-1</v>
      </c>
      <c r="W65" s="27"/>
      <c r="X65" s="27">
        <f t="shared" si="16"/>
        <v>-1</v>
      </c>
      <c r="Y65" s="27"/>
      <c r="Z65" s="27">
        <f t="shared" si="17"/>
        <v>-1</v>
      </c>
      <c r="AA65" s="27"/>
      <c r="AB65" s="27"/>
      <c r="AC65" s="27"/>
      <c r="AD65" s="61"/>
      <c r="AE65" s="27"/>
      <c r="AF65" s="27"/>
      <c r="AG65" s="27"/>
      <c r="AH65" s="27"/>
      <c r="AI65" s="27"/>
      <c r="AJ65" s="27"/>
      <c r="AK65" s="27"/>
      <c r="AL65" s="61"/>
      <c r="AM65" s="27"/>
      <c r="AN65" s="27"/>
      <c r="AO65" s="27"/>
      <c r="AP65" s="27"/>
      <c r="AQ65" s="27"/>
      <c r="AR65" s="27"/>
      <c r="AS65" s="27"/>
      <c r="AT65" s="61"/>
      <c r="AU65" s="27"/>
      <c r="AV65" s="60"/>
    </row>
    <row r="66" spans="1:48" ht="14.4" customHeight="1" x14ac:dyDescent="0.3">
      <c r="A66" s="110"/>
      <c r="B66" s="100"/>
      <c r="C66" s="113"/>
      <c r="D66" s="114"/>
      <c r="E66" s="115"/>
      <c r="F66" s="116"/>
      <c r="G66" s="117"/>
      <c r="H66" s="116"/>
      <c r="I66" s="117"/>
      <c r="J66" s="114"/>
      <c r="K66" s="29"/>
      <c r="L66" s="27"/>
      <c r="M66" s="75"/>
      <c r="N66" s="61"/>
      <c r="O66" s="27"/>
      <c r="P66" s="27"/>
      <c r="Q66" s="27"/>
      <c r="R66" s="27"/>
      <c r="S66" s="27"/>
      <c r="T66" s="27"/>
      <c r="U66" s="27"/>
      <c r="V66" s="61"/>
      <c r="W66" s="27"/>
      <c r="X66" s="27"/>
      <c r="Y66" s="27"/>
      <c r="Z66" s="27"/>
      <c r="AA66" s="27"/>
      <c r="AB66" s="27"/>
      <c r="AC66" s="27"/>
      <c r="AD66" s="61"/>
      <c r="AE66" s="27"/>
      <c r="AF66" s="27"/>
      <c r="AG66" s="27"/>
      <c r="AH66" s="27"/>
      <c r="AI66" s="27"/>
      <c r="AJ66" s="27"/>
      <c r="AK66" s="27"/>
      <c r="AL66" s="61"/>
      <c r="AM66" s="27"/>
      <c r="AN66" s="27"/>
      <c r="AO66" s="27"/>
      <c r="AP66" s="27"/>
      <c r="AQ66" s="27"/>
      <c r="AR66" s="27"/>
      <c r="AS66" s="27"/>
      <c r="AT66" s="61"/>
      <c r="AU66" s="27"/>
      <c r="AV66" s="60"/>
    </row>
    <row r="67" spans="1:48" ht="14.4" customHeight="1" x14ac:dyDescent="0.3">
      <c r="A67" s="110" t="str">
        <f t="shared" ref="A67:A68" si="19">IF(AV67&lt;&gt;"", "✘", "")</f>
        <v/>
      </c>
      <c r="B67" s="100" t="s">
        <v>715</v>
      </c>
      <c r="C67" s="113"/>
      <c r="D67" s="114"/>
      <c r="E67" s="115"/>
      <c r="F67" s="116"/>
      <c r="G67" s="117"/>
      <c r="H67" s="116"/>
      <c r="I67" s="117"/>
      <c r="J67" s="114"/>
      <c r="K67" s="29"/>
      <c r="L67" s="27"/>
      <c r="M67" s="75"/>
      <c r="N67" s="61"/>
      <c r="O67" s="27"/>
      <c r="P67" s="27"/>
      <c r="Q67" s="27"/>
      <c r="R67" s="27"/>
      <c r="S67" s="27"/>
      <c r="T67" s="27"/>
      <c r="U67" s="27"/>
      <c r="V67" s="61"/>
      <c r="W67" s="27"/>
      <c r="X67" s="27"/>
      <c r="Y67" s="27"/>
      <c r="Z67" s="27"/>
      <c r="AA67" s="27"/>
      <c r="AB67" s="27"/>
      <c r="AC67" s="27"/>
      <c r="AD67" s="61"/>
      <c r="AE67" s="27"/>
      <c r="AF67" s="27"/>
      <c r="AG67" s="27"/>
      <c r="AH67" s="27"/>
      <c r="AI67" s="27"/>
      <c r="AJ67" s="27"/>
      <c r="AK67" s="27"/>
      <c r="AL67" s="61"/>
      <c r="AM67" s="27"/>
      <c r="AN67" s="27"/>
      <c r="AO67" s="27"/>
      <c r="AP67" s="27"/>
      <c r="AQ67" s="27"/>
      <c r="AR67" s="27"/>
      <c r="AS67" s="27"/>
      <c r="AT67" s="61"/>
      <c r="AU67" s="27"/>
      <c r="AV67" s="60"/>
    </row>
    <row r="68" spans="1:48" ht="6" customHeight="1" x14ac:dyDescent="0.3">
      <c r="A68" s="110" t="str">
        <f t="shared" si="19"/>
        <v/>
      </c>
      <c r="B68" s="100"/>
      <c r="C68" s="113"/>
      <c r="D68" s="114"/>
      <c r="E68" s="115"/>
      <c r="F68" s="116"/>
      <c r="G68" s="117"/>
      <c r="H68" s="116"/>
      <c r="I68" s="117"/>
      <c r="J68" s="114"/>
      <c r="K68" s="29"/>
      <c r="L68" s="27"/>
      <c r="M68" s="75"/>
      <c r="N68" s="61"/>
      <c r="O68" s="27"/>
      <c r="P68" s="27"/>
      <c r="Q68" s="27"/>
      <c r="R68" s="27"/>
      <c r="S68" s="27"/>
      <c r="T68" s="27"/>
      <c r="U68" s="27"/>
      <c r="V68" s="61"/>
      <c r="W68" s="27"/>
      <c r="X68" s="27"/>
      <c r="Y68" s="27"/>
      <c r="Z68" s="27"/>
      <c r="AA68" s="27"/>
      <c r="AB68" s="27"/>
      <c r="AC68" s="27"/>
      <c r="AD68" s="61"/>
      <c r="AE68" s="27"/>
      <c r="AF68" s="27"/>
      <c r="AG68" s="27"/>
      <c r="AH68" s="27"/>
      <c r="AI68" s="27"/>
      <c r="AJ68" s="27"/>
      <c r="AK68" s="27"/>
      <c r="AL68" s="61"/>
      <c r="AM68" s="27"/>
      <c r="AN68" s="27"/>
      <c r="AO68" s="27"/>
      <c r="AP68" s="27"/>
      <c r="AQ68" s="27"/>
      <c r="AR68" s="27"/>
      <c r="AS68" s="27"/>
      <c r="AT68" s="61"/>
      <c r="AU68" s="27"/>
      <c r="AV68" s="60"/>
    </row>
    <row r="69" spans="1:48" ht="14.4" customHeight="1" x14ac:dyDescent="0.3">
      <c r="A69" s="110"/>
      <c r="B69" s="100"/>
      <c r="C69" s="98"/>
      <c r="D69" s="114" t="s">
        <v>85</v>
      </c>
      <c r="E69" s="108"/>
      <c r="F69" s="116" t="s">
        <v>169</v>
      </c>
      <c r="G69" s="139"/>
      <c r="H69" s="116" t="s">
        <v>216</v>
      </c>
      <c r="I69" s="139"/>
      <c r="J69" s="114" t="s">
        <v>287</v>
      </c>
      <c r="K69" s="29"/>
      <c r="L69" s="27"/>
      <c r="M69" s="75"/>
      <c r="N69" s="61" t="s">
        <v>632</v>
      </c>
      <c r="O69" s="27"/>
      <c r="P69" s="27" t="s">
        <v>632</v>
      </c>
      <c r="Q69" s="27"/>
      <c r="R69" s="27" t="s">
        <v>632</v>
      </c>
      <c r="S69" s="27"/>
      <c r="T69" s="27" t="s">
        <v>632</v>
      </c>
      <c r="U69" s="27"/>
      <c r="V69" s="61">
        <f t="shared" ref="V69:V80" si="20">IF(Sjabloon_werksoort&lt;&gt;"Gezelschap", -1, IF($M$4&lt;&gt;0, 0, 1))</f>
        <v>-1</v>
      </c>
      <c r="W69" s="27"/>
      <c r="X69" s="27">
        <f t="shared" ref="X69:X80" si="21">IF(Sjabloon_werksoort&lt;&gt;"Gezelschap", -1, IF($M$4&lt;&gt;0, 0, 1))</f>
        <v>-1</v>
      </c>
      <c r="Y69" s="27"/>
      <c r="Z69" s="27">
        <f t="shared" ref="Z69:Z80" si="22">IF(Sjabloon_werksoort&lt;&gt;"Gezelschap", -1, IF($M$4&lt;&gt;0, 0, 1))</f>
        <v>-1</v>
      </c>
      <c r="AA69" s="27"/>
      <c r="AB69" s="27">
        <f t="shared" ref="AB69:AB77" si="23">IF(Sjabloon_werksoort&lt;&gt;"Gezelschap", -1, IF($M$4&lt;&gt;0, 0, 1))</f>
        <v>-1</v>
      </c>
      <c r="AC69" s="27"/>
      <c r="AD69" s="61"/>
      <c r="AE69" s="27"/>
      <c r="AF69" s="27"/>
      <c r="AG69" s="27"/>
      <c r="AH69" s="27"/>
      <c r="AI69" s="27"/>
      <c r="AJ69" s="27"/>
      <c r="AK69" s="27"/>
      <c r="AL69" s="61"/>
      <c r="AM69" s="27"/>
      <c r="AN69" s="27"/>
      <c r="AO69" s="27"/>
      <c r="AP69" s="27"/>
      <c r="AQ69" s="27"/>
      <c r="AR69" s="27"/>
      <c r="AS69" s="27"/>
      <c r="AT69" s="61"/>
      <c r="AU69" s="27"/>
      <c r="AV69" s="60"/>
    </row>
    <row r="70" spans="1:48" ht="14.4" customHeight="1" x14ac:dyDescent="0.3">
      <c r="A70" s="110"/>
      <c r="B70" s="100"/>
      <c r="C70" s="98"/>
      <c r="D70" s="114" t="s">
        <v>92</v>
      </c>
      <c r="E70" s="108"/>
      <c r="F70" s="116" t="s">
        <v>170</v>
      </c>
      <c r="G70" s="139"/>
      <c r="H70" s="116" t="s">
        <v>221</v>
      </c>
      <c r="I70" s="139"/>
      <c r="J70" s="114" t="s">
        <v>288</v>
      </c>
      <c r="K70" s="29"/>
      <c r="L70" s="27"/>
      <c r="M70" s="75"/>
      <c r="N70" s="61" t="s">
        <v>632</v>
      </c>
      <c r="O70" s="27"/>
      <c r="P70" s="27" t="s">
        <v>632</v>
      </c>
      <c r="Q70" s="27"/>
      <c r="R70" s="27" t="s">
        <v>632</v>
      </c>
      <c r="S70" s="27"/>
      <c r="T70" s="27" t="s">
        <v>632</v>
      </c>
      <c r="U70" s="27"/>
      <c r="V70" s="61">
        <f t="shared" si="20"/>
        <v>-1</v>
      </c>
      <c r="W70" s="27"/>
      <c r="X70" s="27">
        <f t="shared" si="21"/>
        <v>-1</v>
      </c>
      <c r="Y70" s="27"/>
      <c r="Z70" s="27">
        <f t="shared" si="22"/>
        <v>-1</v>
      </c>
      <c r="AA70" s="27"/>
      <c r="AB70" s="27">
        <f t="shared" si="23"/>
        <v>-1</v>
      </c>
      <c r="AC70" s="27"/>
      <c r="AD70" s="61"/>
      <c r="AE70" s="27"/>
      <c r="AF70" s="27"/>
      <c r="AG70" s="27"/>
      <c r="AH70" s="27"/>
      <c r="AI70" s="27"/>
      <c r="AJ70" s="27"/>
      <c r="AK70" s="27"/>
      <c r="AL70" s="61"/>
      <c r="AM70" s="27"/>
      <c r="AN70" s="27"/>
      <c r="AO70" s="27"/>
      <c r="AP70" s="27"/>
      <c r="AQ70" s="27"/>
      <c r="AR70" s="27"/>
      <c r="AS70" s="27"/>
      <c r="AT70" s="61"/>
      <c r="AU70" s="27"/>
      <c r="AV70" s="60"/>
    </row>
    <row r="71" spans="1:48" ht="14.4" customHeight="1" x14ac:dyDescent="0.3">
      <c r="A71" s="110"/>
      <c r="B71" s="100"/>
      <c r="C71" s="98"/>
      <c r="D71" s="114" t="s">
        <v>96</v>
      </c>
      <c r="E71" s="108"/>
      <c r="F71" s="116" t="s">
        <v>171</v>
      </c>
      <c r="G71" s="139"/>
      <c r="H71" s="116" t="s">
        <v>244</v>
      </c>
      <c r="I71" s="139"/>
      <c r="J71" s="114" t="s">
        <v>289</v>
      </c>
      <c r="K71" s="29"/>
      <c r="L71" s="27"/>
      <c r="M71" s="75"/>
      <c r="N71" s="61" t="s">
        <v>632</v>
      </c>
      <c r="O71" s="27"/>
      <c r="P71" s="27" t="s">
        <v>632</v>
      </c>
      <c r="Q71" s="27"/>
      <c r="R71" s="27" t="s">
        <v>632</v>
      </c>
      <c r="S71" s="27"/>
      <c r="T71" s="27" t="s">
        <v>632</v>
      </c>
      <c r="U71" s="27"/>
      <c r="V71" s="61">
        <f t="shared" si="20"/>
        <v>-1</v>
      </c>
      <c r="W71" s="27"/>
      <c r="X71" s="27">
        <f t="shared" si="21"/>
        <v>-1</v>
      </c>
      <c r="Y71" s="27"/>
      <c r="Z71" s="27">
        <f t="shared" si="22"/>
        <v>-1</v>
      </c>
      <c r="AA71" s="27"/>
      <c r="AB71" s="27">
        <f t="shared" si="23"/>
        <v>-1</v>
      </c>
      <c r="AC71" s="27"/>
      <c r="AD71" s="61"/>
      <c r="AE71" s="27"/>
      <c r="AF71" s="27"/>
      <c r="AG71" s="27"/>
      <c r="AH71" s="27"/>
      <c r="AI71" s="27"/>
      <c r="AJ71" s="27"/>
      <c r="AK71" s="27"/>
      <c r="AL71" s="61"/>
      <c r="AM71" s="27"/>
      <c r="AN71" s="27"/>
      <c r="AO71" s="27"/>
      <c r="AP71" s="27"/>
      <c r="AQ71" s="27"/>
      <c r="AR71" s="27"/>
      <c r="AS71" s="27"/>
      <c r="AT71" s="61"/>
      <c r="AU71" s="27"/>
      <c r="AV71" s="60"/>
    </row>
    <row r="72" spans="1:48" ht="14.4" customHeight="1" x14ac:dyDescent="0.3">
      <c r="A72" s="110"/>
      <c r="B72" s="100"/>
      <c r="C72" s="98"/>
      <c r="D72" s="114" t="s">
        <v>101</v>
      </c>
      <c r="E72" s="108"/>
      <c r="F72" s="116" t="s">
        <v>173</v>
      </c>
      <c r="G72" s="139"/>
      <c r="H72" s="116" t="s">
        <v>248</v>
      </c>
      <c r="I72" s="139"/>
      <c r="J72" s="114" t="s">
        <v>735</v>
      </c>
      <c r="K72" s="29"/>
      <c r="L72" s="27"/>
      <c r="M72" s="75"/>
      <c r="N72" s="61" t="s">
        <v>632</v>
      </c>
      <c r="O72" s="27"/>
      <c r="P72" s="27" t="s">
        <v>632</v>
      </c>
      <c r="Q72" s="27"/>
      <c r="R72" s="27" t="s">
        <v>632</v>
      </c>
      <c r="S72" s="27"/>
      <c r="T72" s="27" t="s">
        <v>632</v>
      </c>
      <c r="U72" s="27"/>
      <c r="V72" s="61">
        <f t="shared" si="20"/>
        <v>-1</v>
      </c>
      <c r="W72" s="27"/>
      <c r="X72" s="27">
        <f t="shared" si="21"/>
        <v>-1</v>
      </c>
      <c r="Y72" s="27"/>
      <c r="Z72" s="27">
        <f t="shared" si="22"/>
        <v>-1</v>
      </c>
      <c r="AA72" s="27"/>
      <c r="AB72" s="27">
        <f t="shared" si="23"/>
        <v>-1</v>
      </c>
      <c r="AC72" s="27"/>
      <c r="AD72" s="61"/>
      <c r="AE72" s="27"/>
      <c r="AF72" s="27"/>
      <c r="AG72" s="27"/>
      <c r="AH72" s="27"/>
      <c r="AI72" s="27"/>
      <c r="AJ72" s="27"/>
      <c r="AK72" s="27"/>
      <c r="AL72" s="61"/>
      <c r="AM72" s="27"/>
      <c r="AN72" s="27"/>
      <c r="AO72" s="27"/>
      <c r="AP72" s="27"/>
      <c r="AQ72" s="27"/>
      <c r="AR72" s="27"/>
      <c r="AS72" s="27"/>
      <c r="AT72" s="61"/>
      <c r="AU72" s="27"/>
      <c r="AV72" s="60"/>
    </row>
    <row r="73" spans="1:48" ht="14.4" customHeight="1" x14ac:dyDescent="0.3">
      <c r="A73" s="110"/>
      <c r="B73" s="100"/>
      <c r="C73" s="98"/>
      <c r="D73" s="114" t="s">
        <v>108</v>
      </c>
      <c r="E73" s="108"/>
      <c r="F73" s="116" t="s">
        <v>174</v>
      </c>
      <c r="G73" s="139"/>
      <c r="H73" s="116" t="s">
        <v>252</v>
      </c>
      <c r="I73" s="139"/>
      <c r="J73" s="114" t="s">
        <v>300</v>
      </c>
      <c r="K73" s="29"/>
      <c r="L73" s="27"/>
      <c r="M73" s="75"/>
      <c r="N73" s="61" t="s">
        <v>632</v>
      </c>
      <c r="O73" s="27"/>
      <c r="P73" s="27" t="s">
        <v>632</v>
      </c>
      <c r="Q73" s="27"/>
      <c r="R73" s="27" t="s">
        <v>632</v>
      </c>
      <c r="S73" s="27"/>
      <c r="T73" s="27" t="s">
        <v>632</v>
      </c>
      <c r="U73" s="27"/>
      <c r="V73" s="61">
        <f t="shared" si="20"/>
        <v>-1</v>
      </c>
      <c r="W73" s="27"/>
      <c r="X73" s="27">
        <f t="shared" si="21"/>
        <v>-1</v>
      </c>
      <c r="Y73" s="27"/>
      <c r="Z73" s="27">
        <f t="shared" si="22"/>
        <v>-1</v>
      </c>
      <c r="AA73" s="27"/>
      <c r="AB73" s="27">
        <f t="shared" si="23"/>
        <v>-1</v>
      </c>
      <c r="AC73" s="27"/>
      <c r="AD73" s="61"/>
      <c r="AE73" s="27"/>
      <c r="AF73" s="27"/>
      <c r="AG73" s="27"/>
      <c r="AH73" s="27"/>
      <c r="AI73" s="27"/>
      <c r="AJ73" s="27"/>
      <c r="AK73" s="27"/>
      <c r="AL73" s="61"/>
      <c r="AM73" s="27"/>
      <c r="AN73" s="27"/>
      <c r="AO73" s="27"/>
      <c r="AP73" s="27"/>
      <c r="AQ73" s="27"/>
      <c r="AR73" s="27"/>
      <c r="AS73" s="27"/>
      <c r="AT73" s="61"/>
      <c r="AU73" s="27"/>
      <c r="AV73" s="60"/>
    </row>
    <row r="74" spans="1:48" ht="14.4" customHeight="1" x14ac:dyDescent="0.3">
      <c r="A74" s="110"/>
      <c r="B74" s="100"/>
      <c r="C74" s="98"/>
      <c r="D74" s="114" t="s">
        <v>115</v>
      </c>
      <c r="E74" s="108"/>
      <c r="F74" s="116" t="s">
        <v>177</v>
      </c>
      <c r="G74" s="139"/>
      <c r="H74" s="116" t="s">
        <v>736</v>
      </c>
      <c r="I74" s="139"/>
      <c r="J74" s="114" t="s">
        <v>302</v>
      </c>
      <c r="K74" s="29"/>
      <c r="L74" s="27"/>
      <c r="M74" s="75"/>
      <c r="N74" s="61" t="s">
        <v>632</v>
      </c>
      <c r="O74" s="27"/>
      <c r="P74" s="27" t="s">
        <v>632</v>
      </c>
      <c r="Q74" s="27"/>
      <c r="R74" s="27" t="s">
        <v>632</v>
      </c>
      <c r="S74" s="27"/>
      <c r="T74" s="27" t="s">
        <v>632</v>
      </c>
      <c r="U74" s="27"/>
      <c r="V74" s="61">
        <f t="shared" si="20"/>
        <v>-1</v>
      </c>
      <c r="W74" s="27"/>
      <c r="X74" s="27">
        <f t="shared" si="21"/>
        <v>-1</v>
      </c>
      <c r="Y74" s="27"/>
      <c r="Z74" s="27">
        <f t="shared" si="22"/>
        <v>-1</v>
      </c>
      <c r="AA74" s="27"/>
      <c r="AB74" s="27">
        <f t="shared" si="23"/>
        <v>-1</v>
      </c>
      <c r="AC74" s="27"/>
      <c r="AD74" s="61"/>
      <c r="AE74" s="27"/>
      <c r="AF74" s="27"/>
      <c r="AG74" s="27"/>
      <c r="AH74" s="27"/>
      <c r="AI74" s="27"/>
      <c r="AJ74" s="27"/>
      <c r="AK74" s="27"/>
      <c r="AL74" s="61"/>
      <c r="AM74" s="27"/>
      <c r="AN74" s="27"/>
      <c r="AO74" s="27"/>
      <c r="AP74" s="27"/>
      <c r="AQ74" s="27"/>
      <c r="AR74" s="27"/>
      <c r="AS74" s="27"/>
      <c r="AT74" s="61"/>
      <c r="AU74" s="27"/>
      <c r="AV74" s="60"/>
    </row>
    <row r="75" spans="1:48" ht="14.4" customHeight="1" x14ac:dyDescent="0.3">
      <c r="A75" s="110"/>
      <c r="B75" s="100"/>
      <c r="C75" s="98"/>
      <c r="D75" s="114" t="s">
        <v>119</v>
      </c>
      <c r="E75" s="108"/>
      <c r="F75" s="116" t="s">
        <v>193</v>
      </c>
      <c r="G75" s="139"/>
      <c r="H75" s="116" t="s">
        <v>258</v>
      </c>
      <c r="I75" s="139"/>
      <c r="J75" s="114" t="s">
        <v>322</v>
      </c>
      <c r="K75" s="29"/>
      <c r="L75" s="27"/>
      <c r="M75" s="75"/>
      <c r="N75" s="61" t="s">
        <v>632</v>
      </c>
      <c r="O75" s="27"/>
      <c r="P75" s="27" t="s">
        <v>632</v>
      </c>
      <c r="Q75" s="27"/>
      <c r="R75" s="27" t="s">
        <v>632</v>
      </c>
      <c r="S75" s="27"/>
      <c r="T75" s="27" t="s">
        <v>632</v>
      </c>
      <c r="U75" s="27"/>
      <c r="V75" s="61">
        <f t="shared" si="20"/>
        <v>-1</v>
      </c>
      <c r="W75" s="27"/>
      <c r="X75" s="27">
        <f t="shared" si="21"/>
        <v>-1</v>
      </c>
      <c r="Y75" s="27"/>
      <c r="Z75" s="27">
        <f t="shared" si="22"/>
        <v>-1</v>
      </c>
      <c r="AA75" s="27"/>
      <c r="AB75" s="27">
        <f t="shared" si="23"/>
        <v>-1</v>
      </c>
      <c r="AC75" s="27"/>
      <c r="AD75" s="61"/>
      <c r="AE75" s="27"/>
      <c r="AF75" s="27"/>
      <c r="AG75" s="27"/>
      <c r="AH75" s="27"/>
      <c r="AI75" s="27"/>
      <c r="AJ75" s="27"/>
      <c r="AK75" s="27"/>
      <c r="AL75" s="61"/>
      <c r="AM75" s="27"/>
      <c r="AN75" s="27"/>
      <c r="AO75" s="27"/>
      <c r="AP75" s="27"/>
      <c r="AQ75" s="27"/>
      <c r="AR75" s="27"/>
      <c r="AS75" s="27"/>
      <c r="AT75" s="61"/>
      <c r="AU75" s="27"/>
      <c r="AV75" s="60"/>
    </row>
    <row r="76" spans="1:48" ht="14.4" customHeight="1" x14ac:dyDescent="0.3">
      <c r="A76" s="110"/>
      <c r="B76" s="100"/>
      <c r="C76" s="98"/>
      <c r="D76" s="114" t="s">
        <v>123</v>
      </c>
      <c r="E76" s="108"/>
      <c r="F76" s="116" t="s">
        <v>194</v>
      </c>
      <c r="G76" s="139"/>
      <c r="H76" s="116" t="s">
        <v>275</v>
      </c>
      <c r="I76" s="139"/>
      <c r="J76" s="114" t="s">
        <v>326</v>
      </c>
      <c r="K76" s="29"/>
      <c r="L76" s="27"/>
      <c r="M76" s="75"/>
      <c r="N76" s="61" t="s">
        <v>632</v>
      </c>
      <c r="O76" s="27"/>
      <c r="P76" s="27" t="s">
        <v>632</v>
      </c>
      <c r="Q76" s="27"/>
      <c r="R76" s="27" t="s">
        <v>632</v>
      </c>
      <c r="S76" s="27"/>
      <c r="T76" s="27" t="s">
        <v>632</v>
      </c>
      <c r="U76" s="27"/>
      <c r="V76" s="61">
        <f t="shared" si="20"/>
        <v>-1</v>
      </c>
      <c r="W76" s="27"/>
      <c r="X76" s="27">
        <f t="shared" si="21"/>
        <v>-1</v>
      </c>
      <c r="Y76" s="27"/>
      <c r="Z76" s="27">
        <f t="shared" si="22"/>
        <v>-1</v>
      </c>
      <c r="AA76" s="27"/>
      <c r="AB76" s="27">
        <f t="shared" si="23"/>
        <v>-1</v>
      </c>
      <c r="AC76" s="27"/>
      <c r="AD76" s="61"/>
      <c r="AE76" s="27"/>
      <c r="AF76" s="27"/>
      <c r="AG76" s="27"/>
      <c r="AH76" s="27"/>
      <c r="AI76" s="27"/>
      <c r="AJ76" s="27"/>
      <c r="AK76" s="27"/>
      <c r="AL76" s="61"/>
      <c r="AM76" s="27"/>
      <c r="AN76" s="27"/>
      <c r="AO76" s="27"/>
      <c r="AP76" s="27"/>
      <c r="AQ76" s="27"/>
      <c r="AR76" s="27"/>
      <c r="AS76" s="27"/>
      <c r="AT76" s="61"/>
      <c r="AU76" s="27"/>
      <c r="AV76" s="60"/>
    </row>
    <row r="77" spans="1:48" ht="14.4" customHeight="1" x14ac:dyDescent="0.3">
      <c r="A77" s="110"/>
      <c r="B77" s="100"/>
      <c r="C77" s="98"/>
      <c r="D77" s="114" t="s">
        <v>139</v>
      </c>
      <c r="E77" s="108"/>
      <c r="F77" s="116" t="s">
        <v>195</v>
      </c>
      <c r="G77" s="139"/>
      <c r="H77" s="116" t="s">
        <v>281</v>
      </c>
      <c r="I77" s="139"/>
      <c r="J77" s="114" t="s">
        <v>332</v>
      </c>
      <c r="K77" s="29"/>
      <c r="L77" s="27"/>
      <c r="M77" s="75"/>
      <c r="N77" s="61" t="s">
        <v>632</v>
      </c>
      <c r="O77" s="27"/>
      <c r="P77" s="27" t="s">
        <v>632</v>
      </c>
      <c r="Q77" s="27"/>
      <c r="R77" s="27" t="s">
        <v>632</v>
      </c>
      <c r="S77" s="27"/>
      <c r="T77" s="27" t="s">
        <v>632</v>
      </c>
      <c r="U77" s="27"/>
      <c r="V77" s="61">
        <f t="shared" si="20"/>
        <v>-1</v>
      </c>
      <c r="W77" s="27"/>
      <c r="X77" s="27">
        <f t="shared" si="21"/>
        <v>-1</v>
      </c>
      <c r="Y77" s="27"/>
      <c r="Z77" s="27">
        <f t="shared" si="22"/>
        <v>-1</v>
      </c>
      <c r="AA77" s="27"/>
      <c r="AB77" s="27">
        <f t="shared" si="23"/>
        <v>-1</v>
      </c>
      <c r="AC77" s="27"/>
      <c r="AD77" s="61"/>
      <c r="AE77" s="27"/>
      <c r="AF77" s="27"/>
      <c r="AG77" s="27"/>
      <c r="AH77" s="27"/>
      <c r="AI77" s="27"/>
      <c r="AJ77" s="27"/>
      <c r="AK77" s="27"/>
      <c r="AL77" s="61"/>
      <c r="AM77" s="27"/>
      <c r="AN77" s="27"/>
      <c r="AO77" s="27"/>
      <c r="AP77" s="27"/>
      <c r="AQ77" s="27"/>
      <c r="AR77" s="27"/>
      <c r="AS77" s="27"/>
      <c r="AT77" s="61"/>
      <c r="AU77" s="27"/>
      <c r="AV77" s="60"/>
    </row>
    <row r="78" spans="1:48" ht="14.4" customHeight="1" x14ac:dyDescent="0.3">
      <c r="A78" s="110"/>
      <c r="B78" s="100"/>
      <c r="C78" s="98"/>
      <c r="D78" s="114" t="s">
        <v>151</v>
      </c>
      <c r="E78" s="108"/>
      <c r="F78" s="116" t="s">
        <v>198</v>
      </c>
      <c r="G78" s="139"/>
      <c r="H78" s="116" t="s">
        <v>737</v>
      </c>
      <c r="I78" s="117"/>
      <c r="J78" s="114"/>
      <c r="K78" s="29"/>
      <c r="L78" s="27"/>
      <c r="M78" s="75"/>
      <c r="N78" s="61" t="s">
        <v>632</v>
      </c>
      <c r="O78" s="27"/>
      <c r="P78" s="27" t="s">
        <v>632</v>
      </c>
      <c r="Q78" s="27"/>
      <c r="R78" s="27" t="s">
        <v>632</v>
      </c>
      <c r="S78" s="27"/>
      <c r="T78" s="27"/>
      <c r="U78" s="27"/>
      <c r="V78" s="61">
        <f t="shared" si="20"/>
        <v>-1</v>
      </c>
      <c r="W78" s="27"/>
      <c r="X78" s="27">
        <f t="shared" si="21"/>
        <v>-1</v>
      </c>
      <c r="Y78" s="27"/>
      <c r="Z78" s="27">
        <f t="shared" si="22"/>
        <v>-1</v>
      </c>
      <c r="AA78" s="27"/>
      <c r="AB78" s="27"/>
      <c r="AC78" s="27"/>
      <c r="AD78" s="61"/>
      <c r="AE78" s="27"/>
      <c r="AF78" s="27"/>
      <c r="AG78" s="27"/>
      <c r="AH78" s="27"/>
      <c r="AI78" s="27"/>
      <c r="AJ78" s="27"/>
      <c r="AK78" s="27"/>
      <c r="AL78" s="61"/>
      <c r="AM78" s="27"/>
      <c r="AN78" s="27"/>
      <c r="AO78" s="27"/>
      <c r="AP78" s="27"/>
      <c r="AQ78" s="27"/>
      <c r="AR78" s="27"/>
      <c r="AS78" s="27"/>
      <c r="AT78" s="61"/>
      <c r="AU78" s="27"/>
      <c r="AV78" s="60"/>
    </row>
    <row r="79" spans="1:48" ht="14.4" customHeight="1" x14ac:dyDescent="0.3">
      <c r="A79" s="110"/>
      <c r="B79" s="100"/>
      <c r="C79" s="98"/>
      <c r="D79" s="114" t="s">
        <v>152</v>
      </c>
      <c r="E79" s="108"/>
      <c r="F79" s="116" t="s">
        <v>204</v>
      </c>
      <c r="G79" s="139"/>
      <c r="H79" s="116" t="s">
        <v>285</v>
      </c>
      <c r="I79" s="117"/>
      <c r="J79" s="114"/>
      <c r="K79" s="29"/>
      <c r="L79" s="27"/>
      <c r="M79" s="75"/>
      <c r="N79" s="61" t="s">
        <v>632</v>
      </c>
      <c r="O79" s="27"/>
      <c r="P79" s="27" t="s">
        <v>632</v>
      </c>
      <c r="Q79" s="27"/>
      <c r="R79" s="27" t="s">
        <v>632</v>
      </c>
      <c r="S79" s="27"/>
      <c r="T79" s="27"/>
      <c r="U79" s="27"/>
      <c r="V79" s="61">
        <f t="shared" si="20"/>
        <v>-1</v>
      </c>
      <c r="W79" s="27"/>
      <c r="X79" s="27">
        <f t="shared" si="21"/>
        <v>-1</v>
      </c>
      <c r="Y79" s="27"/>
      <c r="Z79" s="27">
        <f t="shared" si="22"/>
        <v>-1</v>
      </c>
      <c r="AA79" s="27"/>
      <c r="AB79" s="27"/>
      <c r="AC79" s="27"/>
      <c r="AD79" s="61"/>
      <c r="AE79" s="27"/>
      <c r="AF79" s="27"/>
      <c r="AG79" s="27"/>
      <c r="AH79" s="27"/>
      <c r="AI79" s="27"/>
      <c r="AJ79" s="27"/>
      <c r="AK79" s="27"/>
      <c r="AL79" s="61"/>
      <c r="AM79" s="27"/>
      <c r="AN79" s="27"/>
      <c r="AO79" s="27"/>
      <c r="AP79" s="27"/>
      <c r="AQ79" s="27"/>
      <c r="AR79" s="27"/>
      <c r="AS79" s="27"/>
      <c r="AT79" s="61"/>
      <c r="AU79" s="27"/>
      <c r="AV79" s="60"/>
    </row>
    <row r="80" spans="1:48" ht="14.4" customHeight="1" x14ac:dyDescent="0.3">
      <c r="A80" s="110"/>
      <c r="B80" s="100"/>
      <c r="C80" s="98"/>
      <c r="D80" s="114" t="s">
        <v>160</v>
      </c>
      <c r="E80" s="108"/>
      <c r="F80" s="116" t="s">
        <v>206</v>
      </c>
      <c r="G80" s="139"/>
      <c r="H80" s="116" t="s">
        <v>286</v>
      </c>
      <c r="I80" s="117"/>
      <c r="J80" s="114"/>
      <c r="K80" s="29"/>
      <c r="L80" s="27"/>
      <c r="M80" s="75"/>
      <c r="N80" s="61" t="s">
        <v>632</v>
      </c>
      <c r="O80" s="27"/>
      <c r="P80" s="27" t="s">
        <v>632</v>
      </c>
      <c r="Q80" s="27"/>
      <c r="R80" s="27" t="s">
        <v>632</v>
      </c>
      <c r="S80" s="27"/>
      <c r="T80" s="27"/>
      <c r="U80" s="27"/>
      <c r="V80" s="61">
        <f t="shared" si="20"/>
        <v>-1</v>
      </c>
      <c r="W80" s="27"/>
      <c r="X80" s="27">
        <f t="shared" si="21"/>
        <v>-1</v>
      </c>
      <c r="Y80" s="27"/>
      <c r="Z80" s="27">
        <f t="shared" si="22"/>
        <v>-1</v>
      </c>
      <c r="AA80" s="27"/>
      <c r="AB80" s="27"/>
      <c r="AC80" s="27"/>
      <c r="AD80" s="61"/>
      <c r="AE80" s="27"/>
      <c r="AF80" s="27"/>
      <c r="AG80" s="27"/>
      <c r="AH80" s="27"/>
      <c r="AI80" s="27"/>
      <c r="AJ80" s="27"/>
      <c r="AK80" s="27"/>
      <c r="AL80" s="61"/>
      <c r="AM80" s="27"/>
      <c r="AN80" s="27"/>
      <c r="AO80" s="27"/>
      <c r="AP80" s="27"/>
      <c r="AQ80" s="27"/>
      <c r="AR80" s="27"/>
      <c r="AS80" s="27"/>
      <c r="AT80" s="61"/>
      <c r="AU80" s="27"/>
      <c r="AV80" s="60"/>
    </row>
    <row r="81" spans="1:48" ht="14.4" customHeight="1" x14ac:dyDescent="0.3">
      <c r="A81" s="110"/>
      <c r="B81" s="100"/>
      <c r="C81" s="113"/>
      <c r="D81" s="114"/>
      <c r="E81" s="115"/>
      <c r="F81" s="116"/>
      <c r="G81" s="117"/>
      <c r="H81" s="116"/>
      <c r="I81" s="117"/>
      <c r="J81" s="114"/>
      <c r="K81" s="29"/>
      <c r="L81" s="27"/>
      <c r="M81" s="75"/>
      <c r="N81" s="61"/>
      <c r="O81" s="27"/>
      <c r="P81" s="27"/>
      <c r="Q81" s="27"/>
      <c r="R81" s="27"/>
      <c r="S81" s="27"/>
      <c r="T81" s="27"/>
      <c r="U81" s="27"/>
      <c r="V81" s="61"/>
      <c r="W81" s="27"/>
      <c r="X81" s="27"/>
      <c r="Y81" s="27"/>
      <c r="Z81" s="27"/>
      <c r="AA81" s="27"/>
      <c r="AB81" s="27"/>
      <c r="AC81" s="27"/>
      <c r="AD81" s="61"/>
      <c r="AE81" s="27"/>
      <c r="AF81" s="27"/>
      <c r="AG81" s="27"/>
      <c r="AH81" s="27"/>
      <c r="AI81" s="27"/>
      <c r="AJ81" s="27"/>
      <c r="AK81" s="27"/>
      <c r="AL81" s="61"/>
      <c r="AM81" s="27"/>
      <c r="AN81" s="27"/>
      <c r="AO81" s="27"/>
      <c r="AP81" s="27"/>
      <c r="AQ81" s="27"/>
      <c r="AR81" s="27"/>
      <c r="AS81" s="27"/>
      <c r="AT81" s="61"/>
      <c r="AU81" s="27"/>
      <c r="AV81" s="60"/>
    </row>
    <row r="82" spans="1:48" ht="14.4" customHeight="1" x14ac:dyDescent="0.3">
      <c r="A82" s="110" t="str">
        <f t="shared" ref="A82:A83" si="24">IF(AV82&lt;&gt;"", "✘", "")</f>
        <v/>
      </c>
      <c r="B82" s="100" t="s">
        <v>716</v>
      </c>
      <c r="C82" s="113"/>
      <c r="D82" s="114"/>
      <c r="E82" s="115"/>
      <c r="F82" s="116"/>
      <c r="G82" s="117"/>
      <c r="H82" s="116"/>
      <c r="I82" s="117"/>
      <c r="J82" s="114"/>
      <c r="K82" s="29"/>
      <c r="L82" s="27"/>
      <c r="M82" s="75"/>
      <c r="N82" s="61"/>
      <c r="O82" s="27"/>
      <c r="P82" s="27"/>
      <c r="Q82" s="27"/>
      <c r="R82" s="27"/>
      <c r="S82" s="27"/>
      <c r="T82" s="27"/>
      <c r="U82" s="27"/>
      <c r="V82" s="61"/>
      <c r="W82" s="27"/>
      <c r="X82" s="27"/>
      <c r="Y82" s="27"/>
      <c r="Z82" s="27"/>
      <c r="AA82" s="27"/>
      <c r="AB82" s="27"/>
      <c r="AC82" s="27"/>
      <c r="AD82" s="61"/>
      <c r="AE82" s="27"/>
      <c r="AF82" s="27"/>
      <c r="AG82" s="27"/>
      <c r="AH82" s="27"/>
      <c r="AI82" s="27"/>
      <c r="AJ82" s="27"/>
      <c r="AK82" s="27"/>
      <c r="AL82" s="61"/>
      <c r="AM82" s="27"/>
      <c r="AN82" s="27"/>
      <c r="AO82" s="27"/>
      <c r="AP82" s="27"/>
      <c r="AQ82" s="27"/>
      <c r="AR82" s="27"/>
      <c r="AS82" s="27"/>
      <c r="AT82" s="61"/>
      <c r="AU82" s="27"/>
      <c r="AV82" s="60"/>
    </row>
    <row r="83" spans="1:48" ht="6" customHeight="1" x14ac:dyDescent="0.3">
      <c r="A83" s="110" t="str">
        <f t="shared" si="24"/>
        <v/>
      </c>
      <c r="B83" s="100"/>
      <c r="C83" s="113"/>
      <c r="D83" s="114"/>
      <c r="E83" s="115"/>
      <c r="F83" s="116"/>
      <c r="G83" s="117"/>
      <c r="H83" s="116"/>
      <c r="I83" s="117"/>
      <c r="J83" s="114"/>
      <c r="K83" s="29"/>
      <c r="L83" s="27"/>
      <c r="M83" s="75"/>
      <c r="N83" s="61"/>
      <c r="O83" s="27"/>
      <c r="P83" s="27"/>
      <c r="Q83" s="27"/>
      <c r="R83" s="27"/>
      <c r="S83" s="27"/>
      <c r="T83" s="27"/>
      <c r="U83" s="27"/>
      <c r="V83" s="61"/>
      <c r="W83" s="27"/>
      <c r="X83" s="27"/>
      <c r="Y83" s="27"/>
      <c r="Z83" s="27"/>
      <c r="AA83" s="27"/>
      <c r="AB83" s="27"/>
      <c r="AC83" s="27"/>
      <c r="AD83" s="61"/>
      <c r="AE83" s="27"/>
      <c r="AF83" s="27"/>
      <c r="AG83" s="27"/>
      <c r="AH83" s="27"/>
      <c r="AI83" s="27"/>
      <c r="AJ83" s="27"/>
      <c r="AK83" s="27"/>
      <c r="AL83" s="61"/>
      <c r="AM83" s="27"/>
      <c r="AN83" s="27"/>
      <c r="AO83" s="27"/>
      <c r="AP83" s="27"/>
      <c r="AQ83" s="27"/>
      <c r="AR83" s="27"/>
      <c r="AS83" s="27"/>
      <c r="AT83" s="61"/>
      <c r="AU83" s="27"/>
      <c r="AV83" s="60"/>
    </row>
    <row r="84" spans="1:48" ht="14.4" customHeight="1" x14ac:dyDescent="0.3">
      <c r="A84" s="110"/>
      <c r="B84" s="100"/>
      <c r="C84" s="98"/>
      <c r="D84" s="114" t="s">
        <v>98</v>
      </c>
      <c r="E84" s="108"/>
      <c r="F84" s="116" t="s">
        <v>163</v>
      </c>
      <c r="G84" s="139"/>
      <c r="H84" s="116" t="s">
        <v>203</v>
      </c>
      <c r="I84" s="139"/>
      <c r="J84" s="114" t="s">
        <v>309</v>
      </c>
      <c r="K84" s="29"/>
      <c r="L84" s="27"/>
      <c r="M84" s="75"/>
      <c r="N84" s="61" t="s">
        <v>632</v>
      </c>
      <c r="O84" s="27"/>
      <c r="P84" s="27" t="s">
        <v>632</v>
      </c>
      <c r="Q84" s="27"/>
      <c r="R84" s="27" t="s">
        <v>632</v>
      </c>
      <c r="S84" s="27"/>
      <c r="T84" s="27" t="s">
        <v>632</v>
      </c>
      <c r="U84" s="27"/>
      <c r="V84" s="61">
        <f>IF(Sjabloon_werksoort&lt;&gt;"Gezelschap", -1, IF($M$4&lt;&gt;0, 0, 1))</f>
        <v>-1</v>
      </c>
      <c r="W84" s="27"/>
      <c r="X84" s="27">
        <f>IF(Sjabloon_werksoort&lt;&gt;"Gezelschap", -1, IF($M$4&lt;&gt;0, 0, 1))</f>
        <v>-1</v>
      </c>
      <c r="Y84" s="27"/>
      <c r="Z84" s="27">
        <f>IF(Sjabloon_werksoort&lt;&gt;"Gezelschap", -1, IF($M$4&lt;&gt;0, 0, 1))</f>
        <v>-1</v>
      </c>
      <c r="AA84" s="27"/>
      <c r="AB84" s="27">
        <f>IF(Sjabloon_werksoort&lt;&gt;"Gezelschap", -1, IF($M$4&lt;&gt;0, 0, 1))</f>
        <v>-1</v>
      </c>
      <c r="AC84" s="27"/>
      <c r="AD84" s="61"/>
      <c r="AE84" s="27"/>
      <c r="AF84" s="27"/>
      <c r="AG84" s="27"/>
      <c r="AH84" s="27"/>
      <c r="AI84" s="27"/>
      <c r="AJ84" s="27"/>
      <c r="AK84" s="27"/>
      <c r="AL84" s="61"/>
      <c r="AM84" s="27"/>
      <c r="AN84" s="27"/>
      <c r="AO84" s="27"/>
      <c r="AP84" s="27"/>
      <c r="AQ84" s="27"/>
      <c r="AR84" s="27"/>
      <c r="AS84" s="27"/>
      <c r="AT84" s="61"/>
      <c r="AU84" s="27"/>
      <c r="AV84" s="60"/>
    </row>
    <row r="85" spans="1:48" ht="14.4" customHeight="1" x14ac:dyDescent="0.3">
      <c r="A85" s="110"/>
      <c r="B85" s="100"/>
      <c r="C85" s="98"/>
      <c r="D85" s="114" t="s">
        <v>127</v>
      </c>
      <c r="E85" s="108"/>
      <c r="F85" s="116" t="s">
        <v>175</v>
      </c>
      <c r="G85" s="139"/>
      <c r="H85" s="116" t="s">
        <v>275</v>
      </c>
      <c r="I85" s="139"/>
      <c r="J85" s="114" t="s">
        <v>328</v>
      </c>
      <c r="K85" s="29"/>
      <c r="L85" s="27"/>
      <c r="M85" s="75"/>
      <c r="N85" s="61" t="s">
        <v>632</v>
      </c>
      <c r="O85" s="27"/>
      <c r="P85" s="27" t="s">
        <v>632</v>
      </c>
      <c r="Q85" s="27"/>
      <c r="R85" s="27" t="s">
        <v>632</v>
      </c>
      <c r="S85" s="27"/>
      <c r="T85" s="27" t="s">
        <v>632</v>
      </c>
      <c r="U85" s="27"/>
      <c r="V85" s="61">
        <f>IF(Sjabloon_werksoort&lt;&gt;"Gezelschap", -1, IF($M$4&lt;&gt;0, 0, 1))</f>
        <v>-1</v>
      </c>
      <c r="W85" s="27"/>
      <c r="X85" s="27">
        <f>IF(Sjabloon_werksoort&lt;&gt;"Gezelschap", -1, IF($M$4&lt;&gt;0, 0, 1))</f>
        <v>-1</v>
      </c>
      <c r="Y85" s="27"/>
      <c r="Z85" s="27">
        <f>IF(Sjabloon_werksoort&lt;&gt;"Gezelschap", -1, IF($M$4&lt;&gt;0, 0, 1))</f>
        <v>-1</v>
      </c>
      <c r="AA85" s="27"/>
      <c r="AB85" s="27">
        <f>IF(Sjabloon_werksoort&lt;&gt;"Gezelschap", -1, IF($M$4&lt;&gt;0, 0, 1))</f>
        <v>-1</v>
      </c>
      <c r="AC85" s="27"/>
      <c r="AD85" s="61"/>
      <c r="AE85" s="27"/>
      <c r="AF85" s="27"/>
      <c r="AG85" s="27"/>
      <c r="AH85" s="27"/>
      <c r="AI85" s="27"/>
      <c r="AJ85" s="27"/>
      <c r="AK85" s="27"/>
      <c r="AL85" s="61"/>
      <c r="AM85" s="27"/>
      <c r="AN85" s="27"/>
      <c r="AO85" s="27"/>
      <c r="AP85" s="27"/>
      <c r="AQ85" s="27"/>
      <c r="AR85" s="27"/>
      <c r="AS85" s="27"/>
      <c r="AT85" s="61"/>
      <c r="AU85" s="27"/>
      <c r="AV85" s="60"/>
    </row>
    <row r="86" spans="1:48" ht="14.4" customHeight="1" x14ac:dyDescent="0.3">
      <c r="A86" s="110"/>
      <c r="B86" s="100"/>
      <c r="C86" s="98"/>
      <c r="D86" s="114" t="s">
        <v>136</v>
      </c>
      <c r="E86" s="108"/>
      <c r="F86" s="116" t="s">
        <v>183</v>
      </c>
      <c r="G86" s="139"/>
      <c r="H86" s="116" t="s">
        <v>277</v>
      </c>
      <c r="I86" s="139"/>
      <c r="J86" s="114" t="s">
        <v>330</v>
      </c>
      <c r="K86" s="29"/>
      <c r="L86" s="27"/>
      <c r="M86" s="75"/>
      <c r="N86" s="61" t="s">
        <v>632</v>
      </c>
      <c r="O86" s="27"/>
      <c r="P86" s="27" t="s">
        <v>632</v>
      </c>
      <c r="Q86" s="27"/>
      <c r="R86" s="27" t="s">
        <v>632</v>
      </c>
      <c r="S86" s="27"/>
      <c r="T86" s="27" t="s">
        <v>632</v>
      </c>
      <c r="U86" s="27"/>
      <c r="V86" s="61">
        <f>IF(Sjabloon_werksoort&lt;&gt;"Gezelschap", -1, IF($M$4&lt;&gt;0, 0, 1))</f>
        <v>-1</v>
      </c>
      <c r="W86" s="27"/>
      <c r="X86" s="27">
        <f>IF(Sjabloon_werksoort&lt;&gt;"Gezelschap", -1, IF($M$4&lt;&gt;0, 0, 1))</f>
        <v>-1</v>
      </c>
      <c r="Y86" s="27"/>
      <c r="Z86" s="27">
        <f>IF(Sjabloon_werksoort&lt;&gt;"Gezelschap", -1, IF($M$4&lt;&gt;0, 0, 1))</f>
        <v>-1</v>
      </c>
      <c r="AA86" s="27"/>
      <c r="AB86" s="27">
        <f>IF(Sjabloon_werksoort&lt;&gt;"Gezelschap", -1, IF($M$4&lt;&gt;0, 0, 1))</f>
        <v>-1</v>
      </c>
      <c r="AC86" s="27"/>
      <c r="AD86" s="61"/>
      <c r="AE86" s="27"/>
      <c r="AF86" s="27"/>
      <c r="AG86" s="27"/>
      <c r="AH86" s="27"/>
      <c r="AI86" s="27"/>
      <c r="AJ86" s="27"/>
      <c r="AK86" s="27"/>
      <c r="AL86" s="61"/>
      <c r="AM86" s="27"/>
      <c r="AN86" s="27"/>
      <c r="AO86" s="27"/>
      <c r="AP86" s="27"/>
      <c r="AQ86" s="27"/>
      <c r="AR86" s="27"/>
      <c r="AS86" s="27"/>
      <c r="AT86" s="61"/>
      <c r="AU86" s="27"/>
      <c r="AV86" s="60"/>
    </row>
    <row r="87" spans="1:48" ht="14.4" customHeight="1" x14ac:dyDescent="0.3">
      <c r="A87" s="110"/>
      <c r="B87" s="100"/>
      <c r="C87" s="98"/>
      <c r="D87" s="114" t="s">
        <v>154</v>
      </c>
      <c r="E87" s="108"/>
      <c r="F87" s="116" t="s">
        <v>186</v>
      </c>
      <c r="G87" s="139"/>
      <c r="H87" s="116" t="s">
        <v>278</v>
      </c>
      <c r="I87" s="117"/>
      <c r="J87" s="114"/>
      <c r="K87" s="29"/>
      <c r="L87" s="27"/>
      <c r="M87" s="75"/>
      <c r="N87" s="61" t="s">
        <v>632</v>
      </c>
      <c r="O87" s="27"/>
      <c r="P87" s="27" t="s">
        <v>632</v>
      </c>
      <c r="Q87" s="27"/>
      <c r="R87" s="27" t="s">
        <v>632</v>
      </c>
      <c r="S87" s="27"/>
      <c r="T87" s="27"/>
      <c r="U87" s="27"/>
      <c r="V87" s="61">
        <f>IF(Sjabloon_werksoort&lt;&gt;"Gezelschap", -1, IF($M$4&lt;&gt;0, 0, 1))</f>
        <v>-1</v>
      </c>
      <c r="W87" s="27"/>
      <c r="X87" s="27">
        <f>IF(Sjabloon_werksoort&lt;&gt;"Gezelschap", -1, IF($M$4&lt;&gt;0, 0, 1))</f>
        <v>-1</v>
      </c>
      <c r="Y87" s="27"/>
      <c r="Z87" s="27">
        <f>IF(Sjabloon_werksoort&lt;&gt;"Gezelschap", -1, IF($M$4&lt;&gt;0, 0, 1))</f>
        <v>-1</v>
      </c>
      <c r="AA87" s="27"/>
      <c r="AB87" s="27"/>
      <c r="AC87" s="27"/>
      <c r="AD87" s="61"/>
      <c r="AE87" s="27"/>
      <c r="AF87" s="27"/>
      <c r="AG87" s="27"/>
      <c r="AH87" s="27"/>
      <c r="AI87" s="27"/>
      <c r="AJ87" s="27"/>
      <c r="AK87" s="27"/>
      <c r="AL87" s="61"/>
      <c r="AM87" s="27"/>
      <c r="AN87" s="27"/>
      <c r="AO87" s="27"/>
      <c r="AP87" s="27"/>
      <c r="AQ87" s="27"/>
      <c r="AR87" s="27"/>
      <c r="AS87" s="27"/>
      <c r="AT87" s="61"/>
      <c r="AU87" s="27"/>
      <c r="AV87" s="60"/>
    </row>
    <row r="88" spans="1:48" ht="14.4" customHeight="1" x14ac:dyDescent="0.3">
      <c r="A88" s="110"/>
      <c r="B88" s="100"/>
      <c r="C88" s="113"/>
      <c r="D88" s="114"/>
      <c r="E88" s="115"/>
      <c r="F88" s="116"/>
      <c r="G88" s="117"/>
      <c r="H88" s="116"/>
      <c r="I88" s="117"/>
      <c r="J88" s="114"/>
      <c r="K88" s="29"/>
      <c r="L88" s="27"/>
      <c r="M88" s="75"/>
      <c r="N88" s="61"/>
      <c r="O88" s="27"/>
      <c r="P88" s="27"/>
      <c r="Q88" s="27"/>
      <c r="R88" s="27"/>
      <c r="S88" s="27"/>
      <c r="T88" s="27"/>
      <c r="U88" s="27"/>
      <c r="V88" s="61"/>
      <c r="W88" s="27"/>
      <c r="X88" s="27"/>
      <c r="Y88" s="27"/>
      <c r="Z88" s="27"/>
      <c r="AA88" s="27"/>
      <c r="AB88" s="27"/>
      <c r="AC88" s="27"/>
      <c r="AD88" s="61"/>
      <c r="AE88" s="27"/>
      <c r="AF88" s="27"/>
      <c r="AG88" s="27"/>
      <c r="AH88" s="27"/>
      <c r="AI88" s="27"/>
      <c r="AJ88" s="27"/>
      <c r="AK88" s="27"/>
      <c r="AL88" s="61"/>
      <c r="AM88" s="27"/>
      <c r="AN88" s="27"/>
      <c r="AO88" s="27"/>
      <c r="AP88" s="27"/>
      <c r="AQ88" s="27"/>
      <c r="AR88" s="27"/>
      <c r="AS88" s="27"/>
      <c r="AT88" s="61"/>
      <c r="AU88" s="27"/>
      <c r="AV88" s="60"/>
    </row>
    <row r="89" spans="1:48" ht="14.4" customHeight="1" x14ac:dyDescent="0.3">
      <c r="A89" s="110" t="str">
        <f t="shared" ref="A89:A90" si="25">IF(AV89&lt;&gt;"", "✘", "")</f>
        <v/>
      </c>
      <c r="B89" s="100" t="s">
        <v>717</v>
      </c>
      <c r="C89" s="113"/>
      <c r="D89" s="114"/>
      <c r="E89" s="115"/>
      <c r="F89" s="116"/>
      <c r="G89" s="117"/>
      <c r="H89" s="116"/>
      <c r="I89" s="117"/>
      <c r="J89" s="114"/>
      <c r="K89" s="29"/>
      <c r="L89" s="27"/>
      <c r="M89" s="75"/>
      <c r="N89" s="61"/>
      <c r="O89" s="27"/>
      <c r="P89" s="27"/>
      <c r="Q89" s="27"/>
      <c r="R89" s="27"/>
      <c r="S89" s="27"/>
      <c r="T89" s="27"/>
      <c r="U89" s="27"/>
      <c r="V89" s="61"/>
      <c r="W89" s="27"/>
      <c r="X89" s="27"/>
      <c r="Y89" s="27"/>
      <c r="Z89" s="27"/>
      <c r="AA89" s="27"/>
      <c r="AB89" s="27"/>
      <c r="AC89" s="27"/>
      <c r="AD89" s="61"/>
      <c r="AE89" s="27"/>
      <c r="AF89" s="27"/>
      <c r="AG89" s="27"/>
      <c r="AH89" s="27"/>
      <c r="AI89" s="27"/>
      <c r="AJ89" s="27"/>
      <c r="AK89" s="27"/>
      <c r="AL89" s="61"/>
      <c r="AM89" s="27"/>
      <c r="AN89" s="27"/>
      <c r="AO89" s="27"/>
      <c r="AP89" s="27"/>
      <c r="AQ89" s="27"/>
      <c r="AR89" s="27"/>
      <c r="AS89" s="27"/>
      <c r="AT89" s="61"/>
      <c r="AU89" s="27"/>
      <c r="AV89" s="60"/>
    </row>
    <row r="90" spans="1:48" ht="6" customHeight="1" x14ac:dyDescent="0.3">
      <c r="A90" s="110" t="str">
        <f t="shared" si="25"/>
        <v/>
      </c>
      <c r="B90" s="100"/>
      <c r="C90" s="113"/>
      <c r="D90" s="114"/>
      <c r="E90" s="115"/>
      <c r="F90" s="116"/>
      <c r="G90" s="117"/>
      <c r="H90" s="116"/>
      <c r="I90" s="117"/>
      <c r="J90" s="114"/>
      <c r="K90" s="29"/>
      <c r="L90" s="27"/>
      <c r="M90" s="75"/>
      <c r="N90" s="61"/>
      <c r="O90" s="27"/>
      <c r="P90" s="27"/>
      <c r="Q90" s="27"/>
      <c r="R90" s="27"/>
      <c r="S90" s="27"/>
      <c r="T90" s="27"/>
      <c r="U90" s="27"/>
      <c r="V90" s="61"/>
      <c r="W90" s="27"/>
      <c r="X90" s="27"/>
      <c r="Y90" s="27"/>
      <c r="Z90" s="27"/>
      <c r="AA90" s="27"/>
      <c r="AB90" s="27"/>
      <c r="AC90" s="27"/>
      <c r="AD90" s="61"/>
      <c r="AE90" s="27"/>
      <c r="AF90" s="27"/>
      <c r="AG90" s="27"/>
      <c r="AH90" s="27"/>
      <c r="AI90" s="27"/>
      <c r="AJ90" s="27"/>
      <c r="AK90" s="27"/>
      <c r="AL90" s="61"/>
      <c r="AM90" s="27"/>
      <c r="AN90" s="27"/>
      <c r="AO90" s="27"/>
      <c r="AP90" s="27"/>
      <c r="AQ90" s="27"/>
      <c r="AR90" s="27"/>
      <c r="AS90" s="27"/>
      <c r="AT90" s="61"/>
      <c r="AU90" s="27"/>
      <c r="AV90" s="60"/>
    </row>
    <row r="91" spans="1:48" ht="14.4" customHeight="1" x14ac:dyDescent="0.3">
      <c r="A91" s="110"/>
      <c r="B91" s="100"/>
      <c r="C91" s="98"/>
      <c r="D91" s="114" t="s">
        <v>81</v>
      </c>
      <c r="E91" s="108"/>
      <c r="F91" s="116" t="s">
        <v>209</v>
      </c>
      <c r="G91" s="139"/>
      <c r="H91" s="116" t="s">
        <v>263</v>
      </c>
      <c r="I91" s="139"/>
      <c r="J91" s="114" t="s">
        <v>291</v>
      </c>
      <c r="K91" s="29"/>
      <c r="L91" s="27"/>
      <c r="M91" s="75"/>
      <c r="N91" s="61" t="s">
        <v>632</v>
      </c>
      <c r="O91" s="27"/>
      <c r="P91" s="27" t="s">
        <v>632</v>
      </c>
      <c r="Q91" s="27"/>
      <c r="R91" s="27" t="s">
        <v>632</v>
      </c>
      <c r="S91" s="27"/>
      <c r="T91" s="27" t="s">
        <v>632</v>
      </c>
      <c r="U91" s="27"/>
      <c r="V91" s="61">
        <f t="shared" ref="V91:V98" si="26">IF(Sjabloon_werksoort&lt;&gt;"Gezelschap", -1, IF($M$4&lt;&gt;0, 0, 1))</f>
        <v>-1</v>
      </c>
      <c r="W91" s="27"/>
      <c r="X91" s="27">
        <f t="shared" ref="X91:X98" si="27">IF(Sjabloon_werksoort&lt;&gt;"Gezelschap", -1, IF($M$4&lt;&gt;0, 0, 1))</f>
        <v>-1</v>
      </c>
      <c r="Y91" s="27"/>
      <c r="Z91" s="27">
        <f t="shared" ref="Z91:Z98" si="28">IF(Sjabloon_werksoort&lt;&gt;"Gezelschap", -1, IF($M$4&lt;&gt;0, 0, 1))</f>
        <v>-1</v>
      </c>
      <c r="AA91" s="27"/>
      <c r="AB91" s="27">
        <f t="shared" ref="AB91:AB96" si="29">IF(Sjabloon_werksoort&lt;&gt;"Gezelschap", -1, IF($M$4&lt;&gt;0, 0, 1))</f>
        <v>-1</v>
      </c>
      <c r="AC91" s="27"/>
      <c r="AD91" s="61"/>
      <c r="AE91" s="27"/>
      <c r="AF91" s="27"/>
      <c r="AG91" s="27"/>
      <c r="AH91" s="27"/>
      <c r="AI91" s="27"/>
      <c r="AJ91" s="27"/>
      <c r="AK91" s="27"/>
      <c r="AL91" s="61"/>
      <c r="AM91" s="27"/>
      <c r="AN91" s="27"/>
      <c r="AO91" s="27"/>
      <c r="AP91" s="27"/>
      <c r="AQ91" s="27"/>
      <c r="AR91" s="27"/>
      <c r="AS91" s="27"/>
      <c r="AT91" s="61"/>
      <c r="AU91" s="27"/>
      <c r="AV91" s="60"/>
    </row>
    <row r="92" spans="1:48" ht="14.4" customHeight="1" x14ac:dyDescent="0.3">
      <c r="A92" s="110"/>
      <c r="B92" s="100"/>
      <c r="C92" s="98"/>
      <c r="D92" s="114" t="s">
        <v>77</v>
      </c>
      <c r="E92" s="108"/>
      <c r="F92" s="116" t="s">
        <v>227</v>
      </c>
      <c r="G92" s="139"/>
      <c r="H92" s="116" t="s">
        <v>265</v>
      </c>
      <c r="I92" s="139"/>
      <c r="J92" s="114" t="s">
        <v>320</v>
      </c>
      <c r="K92" s="29"/>
      <c r="L92" s="27"/>
      <c r="M92" s="75"/>
      <c r="N92" s="61" t="s">
        <v>632</v>
      </c>
      <c r="O92" s="27"/>
      <c r="P92" s="27" t="s">
        <v>632</v>
      </c>
      <c r="Q92" s="27"/>
      <c r="R92" s="27" t="s">
        <v>632</v>
      </c>
      <c r="S92" s="27"/>
      <c r="T92" s="27" t="s">
        <v>632</v>
      </c>
      <c r="U92" s="27"/>
      <c r="V92" s="61">
        <f t="shared" si="26"/>
        <v>-1</v>
      </c>
      <c r="W92" s="27"/>
      <c r="X92" s="27">
        <f t="shared" si="27"/>
        <v>-1</v>
      </c>
      <c r="Y92" s="27"/>
      <c r="Z92" s="27">
        <f t="shared" si="28"/>
        <v>-1</v>
      </c>
      <c r="AA92" s="27"/>
      <c r="AB92" s="27">
        <f t="shared" si="29"/>
        <v>-1</v>
      </c>
      <c r="AC92" s="27"/>
      <c r="AD92" s="61"/>
      <c r="AE92" s="27"/>
      <c r="AF92" s="27"/>
      <c r="AG92" s="27"/>
      <c r="AH92" s="27"/>
      <c r="AI92" s="27"/>
      <c r="AJ92" s="27"/>
      <c r="AK92" s="27"/>
      <c r="AL92" s="61"/>
      <c r="AM92" s="27"/>
      <c r="AN92" s="27"/>
      <c r="AO92" s="27"/>
      <c r="AP92" s="27"/>
      <c r="AQ92" s="27"/>
      <c r="AR92" s="27"/>
      <c r="AS92" s="27"/>
      <c r="AT92" s="61"/>
      <c r="AU92" s="27"/>
      <c r="AV92" s="60"/>
    </row>
    <row r="93" spans="1:48" ht="14.4" customHeight="1" x14ac:dyDescent="0.3">
      <c r="A93" s="110"/>
      <c r="B93" s="100"/>
      <c r="C93" s="98"/>
      <c r="D93" s="114" t="s">
        <v>103</v>
      </c>
      <c r="E93" s="108"/>
      <c r="F93" s="116" t="s">
        <v>229</v>
      </c>
      <c r="G93" s="139"/>
      <c r="H93" s="116" t="s">
        <v>267</v>
      </c>
      <c r="I93" s="139"/>
      <c r="J93" s="114" t="s">
        <v>321</v>
      </c>
      <c r="K93" s="29"/>
      <c r="L93" s="27"/>
      <c r="M93" s="75"/>
      <c r="N93" s="61" t="s">
        <v>632</v>
      </c>
      <c r="O93" s="27"/>
      <c r="P93" s="27" t="s">
        <v>632</v>
      </c>
      <c r="Q93" s="27"/>
      <c r="R93" s="27" t="s">
        <v>632</v>
      </c>
      <c r="S93" s="27"/>
      <c r="T93" s="27" t="s">
        <v>632</v>
      </c>
      <c r="U93" s="27"/>
      <c r="V93" s="61">
        <f t="shared" si="26"/>
        <v>-1</v>
      </c>
      <c r="W93" s="27"/>
      <c r="X93" s="27">
        <f t="shared" si="27"/>
        <v>-1</v>
      </c>
      <c r="Y93" s="27"/>
      <c r="Z93" s="27">
        <f t="shared" si="28"/>
        <v>-1</v>
      </c>
      <c r="AA93" s="27"/>
      <c r="AB93" s="27">
        <f t="shared" si="29"/>
        <v>-1</v>
      </c>
      <c r="AC93" s="27"/>
      <c r="AD93" s="61"/>
      <c r="AE93" s="27"/>
      <c r="AF93" s="27"/>
      <c r="AG93" s="27"/>
      <c r="AH93" s="27"/>
      <c r="AI93" s="27"/>
      <c r="AJ93" s="27"/>
      <c r="AK93" s="27"/>
      <c r="AL93" s="61"/>
      <c r="AM93" s="27"/>
      <c r="AN93" s="27"/>
      <c r="AO93" s="27"/>
      <c r="AP93" s="27"/>
      <c r="AQ93" s="27"/>
      <c r="AR93" s="27"/>
      <c r="AS93" s="27"/>
      <c r="AT93" s="61"/>
      <c r="AU93" s="27"/>
      <c r="AV93" s="60"/>
    </row>
    <row r="94" spans="1:48" ht="14.4" customHeight="1" x14ac:dyDescent="0.3">
      <c r="A94" s="110"/>
      <c r="B94" s="100"/>
      <c r="C94" s="98"/>
      <c r="D94" s="114" t="s">
        <v>106</v>
      </c>
      <c r="E94" s="108"/>
      <c r="F94" s="116" t="s">
        <v>243</v>
      </c>
      <c r="G94" s="139"/>
      <c r="H94" s="116" t="s">
        <v>271</v>
      </c>
      <c r="I94" s="139"/>
      <c r="J94" s="114" t="s">
        <v>327</v>
      </c>
      <c r="K94" s="29"/>
      <c r="L94" s="27"/>
      <c r="M94" s="75"/>
      <c r="N94" s="61" t="s">
        <v>632</v>
      </c>
      <c r="O94" s="27"/>
      <c r="P94" s="27" t="s">
        <v>632</v>
      </c>
      <c r="Q94" s="27"/>
      <c r="R94" s="27" t="s">
        <v>632</v>
      </c>
      <c r="S94" s="27"/>
      <c r="T94" s="27" t="s">
        <v>632</v>
      </c>
      <c r="U94" s="27"/>
      <c r="V94" s="61">
        <f t="shared" si="26"/>
        <v>-1</v>
      </c>
      <c r="W94" s="27"/>
      <c r="X94" s="27">
        <f t="shared" si="27"/>
        <v>-1</v>
      </c>
      <c r="Y94" s="27"/>
      <c r="Z94" s="27">
        <f t="shared" si="28"/>
        <v>-1</v>
      </c>
      <c r="AA94" s="27"/>
      <c r="AB94" s="27">
        <f t="shared" si="29"/>
        <v>-1</v>
      </c>
      <c r="AC94" s="27"/>
      <c r="AD94" s="61"/>
      <c r="AE94" s="27"/>
      <c r="AF94" s="27"/>
      <c r="AG94" s="27"/>
      <c r="AH94" s="27"/>
      <c r="AI94" s="27"/>
      <c r="AJ94" s="27"/>
      <c r="AK94" s="27"/>
      <c r="AL94" s="61"/>
      <c r="AM94" s="27"/>
      <c r="AN94" s="27"/>
      <c r="AO94" s="27"/>
      <c r="AP94" s="27"/>
      <c r="AQ94" s="27"/>
      <c r="AR94" s="27"/>
      <c r="AS94" s="27"/>
      <c r="AT94" s="61"/>
      <c r="AU94" s="27"/>
      <c r="AV94" s="60"/>
    </row>
    <row r="95" spans="1:48" ht="14.4" customHeight="1" x14ac:dyDescent="0.3">
      <c r="A95" s="110"/>
      <c r="B95" s="100"/>
      <c r="C95" s="98"/>
      <c r="D95" s="114" t="s">
        <v>167</v>
      </c>
      <c r="E95" s="108"/>
      <c r="F95" s="116" t="s">
        <v>249</v>
      </c>
      <c r="G95" s="139"/>
      <c r="H95" s="116" t="s">
        <v>273</v>
      </c>
      <c r="I95" s="139"/>
      <c r="J95" s="114" t="s">
        <v>329</v>
      </c>
      <c r="K95" s="29"/>
      <c r="L95" s="27"/>
      <c r="M95" s="75"/>
      <c r="N95" s="61" t="s">
        <v>632</v>
      </c>
      <c r="O95" s="27"/>
      <c r="P95" s="27" t="s">
        <v>632</v>
      </c>
      <c r="Q95" s="27"/>
      <c r="R95" s="27" t="s">
        <v>632</v>
      </c>
      <c r="S95" s="27"/>
      <c r="T95" s="27" t="s">
        <v>632</v>
      </c>
      <c r="U95" s="27"/>
      <c r="V95" s="61">
        <f t="shared" si="26"/>
        <v>-1</v>
      </c>
      <c r="W95" s="27"/>
      <c r="X95" s="27">
        <f t="shared" si="27"/>
        <v>-1</v>
      </c>
      <c r="Y95" s="27"/>
      <c r="Z95" s="27">
        <f t="shared" si="28"/>
        <v>-1</v>
      </c>
      <c r="AA95" s="27"/>
      <c r="AB95" s="27">
        <f t="shared" si="29"/>
        <v>-1</v>
      </c>
      <c r="AC95" s="27"/>
      <c r="AD95" s="61"/>
      <c r="AE95" s="27"/>
      <c r="AF95" s="27"/>
      <c r="AG95" s="27"/>
      <c r="AH95" s="27"/>
      <c r="AI95" s="27"/>
      <c r="AJ95" s="27"/>
      <c r="AK95" s="27"/>
      <c r="AL95" s="61"/>
      <c r="AM95" s="27"/>
      <c r="AN95" s="27"/>
      <c r="AO95" s="27"/>
      <c r="AP95" s="27"/>
      <c r="AQ95" s="27"/>
      <c r="AR95" s="27"/>
      <c r="AS95" s="27"/>
      <c r="AT95" s="61"/>
      <c r="AU95" s="27"/>
      <c r="AV95" s="60"/>
    </row>
    <row r="96" spans="1:48" ht="14.4" customHeight="1" x14ac:dyDescent="0.3">
      <c r="A96" s="110"/>
      <c r="B96" s="100"/>
      <c r="C96" s="98"/>
      <c r="D96" s="114" t="s">
        <v>184</v>
      </c>
      <c r="E96" s="108"/>
      <c r="F96" s="116" t="s">
        <v>256</v>
      </c>
      <c r="G96" s="139"/>
      <c r="H96" s="116" t="s">
        <v>276</v>
      </c>
      <c r="I96" s="139"/>
      <c r="J96" s="114" t="s">
        <v>334</v>
      </c>
      <c r="K96" s="29"/>
      <c r="L96" s="27"/>
      <c r="M96" s="75"/>
      <c r="N96" s="61" t="s">
        <v>632</v>
      </c>
      <c r="O96" s="27"/>
      <c r="P96" s="27" t="s">
        <v>632</v>
      </c>
      <c r="Q96" s="27"/>
      <c r="R96" s="27" t="s">
        <v>632</v>
      </c>
      <c r="S96" s="27"/>
      <c r="T96" s="27" t="s">
        <v>632</v>
      </c>
      <c r="U96" s="27"/>
      <c r="V96" s="61">
        <f t="shared" si="26"/>
        <v>-1</v>
      </c>
      <c r="W96" s="27"/>
      <c r="X96" s="27">
        <f t="shared" si="27"/>
        <v>-1</v>
      </c>
      <c r="Y96" s="27"/>
      <c r="Z96" s="27">
        <f t="shared" si="28"/>
        <v>-1</v>
      </c>
      <c r="AA96" s="27"/>
      <c r="AB96" s="27">
        <f t="shared" si="29"/>
        <v>-1</v>
      </c>
      <c r="AC96" s="27"/>
      <c r="AD96" s="61"/>
      <c r="AE96" s="27"/>
      <c r="AF96" s="27"/>
      <c r="AG96" s="27"/>
      <c r="AH96" s="27"/>
      <c r="AI96" s="27"/>
      <c r="AJ96" s="27"/>
      <c r="AK96" s="27"/>
      <c r="AL96" s="61"/>
      <c r="AM96" s="27"/>
      <c r="AN96" s="27"/>
      <c r="AO96" s="27"/>
      <c r="AP96" s="27"/>
      <c r="AQ96" s="27"/>
      <c r="AR96" s="27"/>
      <c r="AS96" s="27"/>
      <c r="AT96" s="61"/>
      <c r="AU96" s="27"/>
      <c r="AV96" s="60"/>
    </row>
    <row r="97" spans="1:74" ht="14.4" customHeight="1" x14ac:dyDescent="0.3">
      <c r="A97" s="110"/>
      <c r="B97" s="100"/>
      <c r="C97" s="98"/>
      <c r="D97" s="114" t="s">
        <v>187</v>
      </c>
      <c r="E97" s="108"/>
      <c r="F97" s="116" t="s">
        <v>259</v>
      </c>
      <c r="G97" s="139"/>
      <c r="H97" s="116" t="s">
        <v>279</v>
      </c>
      <c r="I97" s="117"/>
      <c r="J97" s="114"/>
      <c r="K97" s="29"/>
      <c r="L97" s="27"/>
      <c r="M97" s="75"/>
      <c r="N97" s="61" t="s">
        <v>632</v>
      </c>
      <c r="O97" s="27"/>
      <c r="P97" s="27" t="s">
        <v>632</v>
      </c>
      <c r="Q97" s="27"/>
      <c r="R97" s="27" t="s">
        <v>632</v>
      </c>
      <c r="S97" s="27"/>
      <c r="T97" s="27"/>
      <c r="U97" s="27"/>
      <c r="V97" s="61">
        <f t="shared" si="26"/>
        <v>-1</v>
      </c>
      <c r="W97" s="27"/>
      <c r="X97" s="27">
        <f t="shared" si="27"/>
        <v>-1</v>
      </c>
      <c r="Y97" s="27"/>
      <c r="Z97" s="27">
        <f t="shared" si="28"/>
        <v>-1</v>
      </c>
      <c r="AA97" s="27"/>
      <c r="AB97" s="27"/>
      <c r="AC97" s="27"/>
      <c r="AD97" s="61"/>
      <c r="AE97" s="27"/>
      <c r="AF97" s="27"/>
      <c r="AG97" s="27"/>
      <c r="AH97" s="27"/>
      <c r="AI97" s="27"/>
      <c r="AJ97" s="27"/>
      <c r="AK97" s="27"/>
      <c r="AL97" s="61"/>
      <c r="AM97" s="27"/>
      <c r="AN97" s="27"/>
      <c r="AO97" s="27"/>
      <c r="AP97" s="27"/>
      <c r="AQ97" s="27"/>
      <c r="AR97" s="27"/>
      <c r="AS97" s="27"/>
      <c r="AT97" s="61"/>
      <c r="AU97" s="27"/>
      <c r="AV97" s="60"/>
    </row>
    <row r="98" spans="1:74" ht="14.4" customHeight="1" x14ac:dyDescent="0.3">
      <c r="A98" s="110"/>
      <c r="B98" s="100"/>
      <c r="C98" s="98"/>
      <c r="D98" s="114" t="s">
        <v>196</v>
      </c>
      <c r="E98" s="108"/>
      <c r="F98" s="116" t="s">
        <v>260</v>
      </c>
      <c r="G98" s="139"/>
      <c r="H98" s="116" t="s">
        <v>290</v>
      </c>
      <c r="I98" s="117"/>
      <c r="J98" s="114"/>
      <c r="K98" s="29"/>
      <c r="L98" s="27"/>
      <c r="M98" s="75"/>
      <c r="N98" s="61" t="s">
        <v>632</v>
      </c>
      <c r="O98" s="27"/>
      <c r="P98" s="27" t="s">
        <v>632</v>
      </c>
      <c r="Q98" s="27"/>
      <c r="R98" s="27" t="s">
        <v>632</v>
      </c>
      <c r="S98" s="27"/>
      <c r="T98" s="27"/>
      <c r="U98" s="27"/>
      <c r="V98" s="61">
        <f t="shared" si="26"/>
        <v>-1</v>
      </c>
      <c r="W98" s="27"/>
      <c r="X98" s="27">
        <f t="shared" si="27"/>
        <v>-1</v>
      </c>
      <c r="Y98" s="27"/>
      <c r="Z98" s="27">
        <f t="shared" si="28"/>
        <v>-1</v>
      </c>
      <c r="AA98" s="27"/>
      <c r="AB98" s="27"/>
      <c r="AC98" s="27"/>
      <c r="AD98" s="61"/>
      <c r="AE98" s="27"/>
      <c r="AF98" s="27"/>
      <c r="AG98" s="27"/>
      <c r="AH98" s="27"/>
      <c r="AI98" s="27"/>
      <c r="AJ98" s="27"/>
      <c r="AK98" s="27"/>
      <c r="AL98" s="61"/>
      <c r="AM98" s="27"/>
      <c r="AN98" s="27"/>
      <c r="AO98" s="27"/>
      <c r="AP98" s="27"/>
      <c r="AQ98" s="27"/>
      <c r="AR98" s="27"/>
      <c r="AS98" s="27"/>
      <c r="AT98" s="61"/>
      <c r="AU98" s="27"/>
      <c r="AV98" s="60"/>
    </row>
    <row r="99" spans="1:74" ht="14.4" customHeight="1" x14ac:dyDescent="0.3">
      <c r="A99" s="110"/>
      <c r="B99" s="100"/>
      <c r="C99" s="113"/>
      <c r="D99" s="114"/>
      <c r="E99" s="115"/>
      <c r="F99" s="116"/>
      <c r="G99" s="117"/>
      <c r="H99" s="116"/>
      <c r="I99" s="117"/>
      <c r="J99" s="114"/>
      <c r="K99" s="29"/>
      <c r="L99" s="27"/>
      <c r="M99" s="75"/>
      <c r="N99" s="61"/>
      <c r="O99" s="27"/>
      <c r="P99" s="27"/>
      <c r="Q99" s="27"/>
      <c r="R99" s="27"/>
      <c r="S99" s="27"/>
      <c r="T99" s="27"/>
      <c r="U99" s="27"/>
      <c r="V99" s="61"/>
      <c r="W99" s="27"/>
      <c r="X99" s="27"/>
      <c r="Y99" s="27"/>
      <c r="Z99" s="27"/>
      <c r="AA99" s="27"/>
      <c r="AB99" s="27"/>
      <c r="AC99" s="27"/>
      <c r="AD99" s="61"/>
      <c r="AE99" s="27"/>
      <c r="AF99" s="27"/>
      <c r="AG99" s="27"/>
      <c r="AH99" s="27"/>
      <c r="AI99" s="27"/>
      <c r="AJ99" s="27"/>
      <c r="AK99" s="27"/>
      <c r="AL99" s="61"/>
      <c r="AM99" s="27"/>
      <c r="AN99" s="27"/>
      <c r="AO99" s="27"/>
      <c r="AP99" s="27"/>
      <c r="AQ99" s="27"/>
      <c r="AR99" s="27"/>
      <c r="AS99" s="27"/>
      <c r="AT99" s="61"/>
      <c r="AU99" s="27"/>
      <c r="AV99" s="60"/>
    </row>
    <row r="100" spans="1:74" x14ac:dyDescent="0.3">
      <c r="A100" s="110" t="str">
        <f t="shared" ref="A100" si="30">IF(AV100&lt;&gt;"", "✘", "")</f>
        <v/>
      </c>
      <c r="B100" s="100"/>
      <c r="C100" s="27"/>
      <c r="D100" s="27"/>
      <c r="E100" s="27"/>
      <c r="F100" s="27"/>
      <c r="G100" s="27"/>
      <c r="H100" s="27"/>
      <c r="I100" s="27"/>
      <c r="J100" s="27"/>
      <c r="K100" s="29"/>
      <c r="L100" s="27"/>
      <c r="M100" s="75"/>
      <c r="N100" s="61"/>
      <c r="O100" s="27"/>
      <c r="P100" s="27"/>
      <c r="Q100" s="27"/>
      <c r="R100" s="27"/>
      <c r="S100" s="27"/>
      <c r="T100" s="27"/>
      <c r="U100" s="27"/>
      <c r="V100" s="61"/>
      <c r="W100" s="27"/>
      <c r="X100" s="27"/>
      <c r="Y100" s="27"/>
      <c r="Z100" s="27"/>
      <c r="AA100" s="27"/>
      <c r="AB100" s="27"/>
      <c r="AC100" s="27"/>
      <c r="AD100" s="61"/>
      <c r="AE100" s="27"/>
      <c r="AF100" s="27"/>
      <c r="AG100" s="27"/>
      <c r="AH100" s="27"/>
      <c r="AI100" s="27"/>
      <c r="AJ100" s="27"/>
      <c r="AK100" s="27"/>
      <c r="AL100" s="61"/>
      <c r="AM100" s="27"/>
      <c r="AN100" s="27"/>
      <c r="AO100" s="27"/>
      <c r="AP100" s="27"/>
      <c r="AQ100" s="27"/>
      <c r="AR100" s="27"/>
      <c r="AS100" s="27"/>
      <c r="AT100" s="61"/>
      <c r="AU100" s="27"/>
      <c r="AV100" s="60" t="str">
        <f t="shared" si="5"/>
        <v/>
      </c>
    </row>
    <row r="101" spans="1:74" x14ac:dyDescent="0.3">
      <c r="A101" s="88"/>
      <c r="B101" s="26"/>
      <c r="C101" s="26"/>
      <c r="D101" s="26"/>
      <c r="E101" s="26"/>
      <c r="F101" s="26"/>
      <c r="G101" s="26"/>
      <c r="H101" s="26"/>
      <c r="I101" s="26"/>
      <c r="J101" s="26"/>
      <c r="K101" s="89"/>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90" t="s">
        <v>6</v>
      </c>
      <c r="AV101" s="26"/>
    </row>
    <row r="102" spans="1:74" s="25" customFormat="1" x14ac:dyDescent="0.3">
      <c r="A102" s="91"/>
      <c r="B102"/>
      <c r="C102"/>
      <c r="D102"/>
      <c r="E102"/>
      <c r="F102"/>
      <c r="G102"/>
      <c r="H102"/>
      <c r="I102"/>
      <c r="J102"/>
      <c r="K102" s="28"/>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W102"/>
      <c r="AX102"/>
      <c r="AY102"/>
      <c r="AZ102"/>
      <c r="BA102"/>
      <c r="BB102"/>
      <c r="BC102"/>
      <c r="BD102"/>
      <c r="BE102"/>
      <c r="BF102"/>
      <c r="BG102"/>
      <c r="BH102"/>
      <c r="BI102"/>
      <c r="BJ102"/>
      <c r="BK102"/>
      <c r="BL102"/>
      <c r="BM102"/>
      <c r="BN102"/>
      <c r="BO102"/>
      <c r="BP102"/>
      <c r="BQ102"/>
      <c r="BR102"/>
      <c r="BS102"/>
      <c r="BT102"/>
      <c r="BU102"/>
      <c r="BV102"/>
    </row>
  </sheetData>
  <sheetProtection algorithmName="SHA-512" hashValue="2yZD7CYDlvhYt/GNJIxQqtwcyCsim92KHTHt9Z5xOrrBsKPrl5YFvhPaLA5Efk8mfUWPYqAqFOAc71wlFIGwUg==" saltValue="QZlDPoECdgEKxh5sGvS7vg==" spinCount="100000" sheet="1" objects="1" scenarios="1" selectLockedCells="1"/>
  <mergeCells count="1">
    <mergeCell ref="B2:F3"/>
  </mergeCells>
  <conditionalFormatting sqref="C5:J100">
    <cfRule type="expression" dxfId="30" priority="1">
      <formula>AL5&lt;&gt;""</formula>
    </cfRule>
    <cfRule type="expression" dxfId="29" priority="43">
      <formula>AD5&lt;&gt;""</formula>
    </cfRule>
    <cfRule type="expression" dxfId="28" priority="44">
      <formula>V5=-1</formula>
    </cfRule>
    <cfRule type="expression" dxfId="27" priority="45">
      <formula>V5=1</formula>
    </cfRule>
    <cfRule type="expression" dxfId="26" priority="46">
      <formula>N5&lt;&gt;""</formula>
    </cfRule>
    <cfRule type="expression" dxfId="25" priority="47">
      <formula>AND(C5="v", N5="bool")</formula>
    </cfRule>
  </conditionalFormatting>
  <conditionalFormatting sqref="L5:AK100">
    <cfRule type="expression" dxfId="24" priority="48">
      <formula>_xlfn.ISFORMULA(L5)</formula>
    </cfRule>
    <cfRule type="expression" dxfId="23" priority="51">
      <formula>NOT(ISBLANK(L5))</formula>
    </cfRule>
  </conditionalFormatting>
  <pageMargins left="0.70866141732283472" right="0.70866141732283472" top="0.74803149606299213" bottom="0.74803149606299213" header="0.31496062992125984" footer="0.31496062992125984"/>
  <pageSetup paperSize="9" scale="10" fitToHeight="0" orientation="portrait" r:id="rId1"/>
  <headerFooter>
    <oddFooter>Pagina &amp;P van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2ED7-AD54-45DB-9721-001CE20F4F3A}">
  <sheetPr codeName="Blad15">
    <pageSetUpPr fitToPage="1"/>
  </sheetPr>
  <dimension ref="A1:BC17"/>
  <sheetViews>
    <sheetView showGridLines="0" zoomScaleNormal="100" zoomScaleSheetLayoutView="100" workbookViewId="0">
      <pane xSplit="1" ySplit="4" topLeftCell="B5" activePane="bottomRight" state="frozen"/>
      <selection pane="topRight"/>
      <selection pane="bottomLeft"/>
      <selection pane="bottomRight"/>
    </sheetView>
  </sheetViews>
  <sheetFormatPr defaultColWidth="8.88671875" defaultRowHeight="14.4" x14ac:dyDescent="0.3"/>
  <cols>
    <col min="1" max="1" width="2.44140625" style="91" customWidth="1"/>
    <col min="2" max="2" width="2.44140625" customWidth="1"/>
    <col min="3" max="3" width="17.109375" customWidth="1"/>
    <col min="4" max="4" width="33.88671875" customWidth="1"/>
    <col min="5" max="6" width="22.109375" customWidth="1"/>
    <col min="7" max="7" width="17.109375" customWidth="1"/>
    <col min="8" max="8" width="2.5546875" customWidth="1"/>
    <col min="9" max="9" width="8.88671875" style="28" hidden="1" customWidth="1"/>
    <col min="10" max="28" width="8.88671875" hidden="1" customWidth="1"/>
    <col min="29" max="29" width="2.44140625" style="25" customWidth="1"/>
  </cols>
  <sheetData>
    <row r="1" spans="1:55" ht="24.6" customHeight="1" x14ac:dyDescent="0.3">
      <c r="A1" s="80"/>
      <c r="D1" s="92"/>
      <c r="I1" s="63" t="str">
        <f>IF(Sjabloon_werksoort&lt;&gt;"Werkplaats", "Dit blad is niet van toepassing voor uw organisatie.", IF(I4&lt;&gt;0, "Vul verplichte velden in.  ", "")&amp;IF(J4=1, "Er is 1 foutmelding. Controleer het blad.", IF(J4&gt;1, "Er zijn "&amp;J4&amp;" foutmeldingen. Controleer het blad.", "")))</f>
        <v>Dit blad is niet van toepassing voor uw organisatie.</v>
      </c>
      <c r="AC1" s="81"/>
    </row>
    <row r="2" spans="1:55" s="1" customFormat="1" ht="9.6" customHeight="1" x14ac:dyDescent="0.3">
      <c r="A2" s="82"/>
      <c r="B2" s="165" t="s">
        <v>751</v>
      </c>
      <c r="C2" s="165"/>
      <c r="D2" s="165"/>
      <c r="E2" s="39"/>
      <c r="F2" s="39"/>
      <c r="G2" s="39"/>
      <c r="H2" s="39"/>
      <c r="I2" s="81"/>
      <c r="J2" s="66"/>
      <c r="K2" s="106" t="s">
        <v>54</v>
      </c>
      <c r="L2" s="66"/>
      <c r="M2" s="66"/>
      <c r="N2" s="66"/>
      <c r="O2" s="66"/>
      <c r="P2" s="66"/>
      <c r="Q2" s="66"/>
      <c r="R2" s="66"/>
      <c r="S2" s="66"/>
      <c r="T2" s="66"/>
      <c r="U2" s="66"/>
      <c r="V2" s="66"/>
      <c r="W2" s="106" t="s">
        <v>41</v>
      </c>
      <c r="X2" s="66"/>
      <c r="Y2" s="66"/>
      <c r="Z2" s="66"/>
      <c r="AA2" s="66"/>
      <c r="AB2" s="66"/>
      <c r="AC2" s="81"/>
    </row>
    <row r="3" spans="1:55" s="1" customFormat="1" ht="12.9" customHeight="1" x14ac:dyDescent="0.3">
      <c r="B3" s="165"/>
      <c r="C3" s="165"/>
      <c r="D3" s="165"/>
      <c r="E3" s="83"/>
      <c r="I3" s="65" t="s">
        <v>752</v>
      </c>
      <c r="J3" s="25" t="s">
        <v>753</v>
      </c>
      <c r="K3" s="67" t="s">
        <v>633</v>
      </c>
      <c r="L3" s="25"/>
      <c r="M3" s="25"/>
      <c r="N3" s="25"/>
      <c r="O3" s="62" t="s">
        <v>619</v>
      </c>
      <c r="P3" s="25"/>
      <c r="Q3" s="66"/>
      <c r="R3" s="25"/>
      <c r="S3" s="67" t="s">
        <v>611</v>
      </c>
      <c r="T3" s="25"/>
      <c r="U3" s="66"/>
      <c r="V3" s="66"/>
      <c r="W3" s="67" t="s">
        <v>612</v>
      </c>
      <c r="X3" s="25"/>
      <c r="Y3" s="25"/>
      <c r="Z3" s="25"/>
      <c r="AA3" s="67" t="s">
        <v>53</v>
      </c>
      <c r="AB3" s="25"/>
      <c r="AC3" s="81"/>
    </row>
    <row r="4" spans="1:55" s="85" customFormat="1" ht="14.1" customHeight="1" x14ac:dyDescent="0.3">
      <c r="A4" s="84"/>
      <c r="B4" s="59"/>
      <c r="C4" s="59"/>
      <c r="D4" s="59"/>
      <c r="E4" s="59"/>
      <c r="F4" s="59"/>
      <c r="G4" s="59"/>
      <c r="H4" s="59"/>
      <c r="I4" s="133">
        <f>SUMIF(O5:R16, 1)</f>
        <v>0</v>
      </c>
      <c r="J4" s="134" cm="1">
        <f t="array" ref="J4">SUMPRODUCT(--((S5:V16)&lt;&gt;""))</f>
        <v>0</v>
      </c>
      <c r="K4" s="135" t="str">
        <f>SUBSTITUTE(ADDRESS(1, COLUMN(D4), 4, 1), "1", "")</f>
        <v>D</v>
      </c>
      <c r="L4" s="134" t="str">
        <f>SUBSTITUTE(ADDRESS(1, COLUMN(E4), 4, 1), "1", "")</f>
        <v>E</v>
      </c>
      <c r="M4" s="134" t="str">
        <f>SUBSTITUTE(ADDRESS(1, COLUMN(F4), 4, 1), "1", "")</f>
        <v>F</v>
      </c>
      <c r="N4" s="134" t="str">
        <f>SUBSTITUTE(ADDRESS(1, COLUMN(G4), 4, 1), "1", "")</f>
        <v>G</v>
      </c>
      <c r="O4" s="135" t="str">
        <f>SUBSTITUTE(ADDRESS(1, COLUMN(D4), 4, 1), "1", "")</f>
        <v>D</v>
      </c>
      <c r="P4" s="134" t="str">
        <f>SUBSTITUTE(ADDRESS(1, COLUMN(E4), 4, 1), "1", "")</f>
        <v>E</v>
      </c>
      <c r="Q4" s="134" t="str">
        <f>SUBSTITUTE(ADDRESS(1, COLUMN(F4), 4, 1), "1", "")</f>
        <v>F</v>
      </c>
      <c r="R4" s="134" t="str">
        <f>SUBSTITUTE(ADDRESS(1, COLUMN(G4), 4, 1), "1", "")</f>
        <v>G</v>
      </c>
      <c r="S4" s="135" t="str">
        <f>SUBSTITUTE(ADDRESS(1, COLUMN(D4), 4, 1), "1", "")</f>
        <v>D</v>
      </c>
      <c r="T4" s="134" t="str">
        <f>SUBSTITUTE(ADDRESS(1, COLUMN(E4), 4, 1), "1", "")</f>
        <v>E</v>
      </c>
      <c r="U4" s="134" t="str">
        <f>SUBSTITUTE(ADDRESS(1, COLUMN(F4), 4, 1), "1", "")</f>
        <v>F</v>
      </c>
      <c r="V4" s="134" t="str">
        <f>SUBSTITUTE(ADDRESS(1, COLUMN(G4), 4, 1), "1", "")</f>
        <v>G</v>
      </c>
      <c r="W4" s="135" t="str">
        <f>SUBSTITUTE(ADDRESS(1, COLUMN(D4), 4, 1), "1", "")</f>
        <v>D</v>
      </c>
      <c r="X4" s="134" t="str">
        <f>SUBSTITUTE(ADDRESS(1, COLUMN(E4), 4, 1), "1", "")</f>
        <v>E</v>
      </c>
      <c r="Y4" s="134" t="str">
        <f>SUBSTITUTE(ADDRESS(1, COLUMN(F4), 4, 1), "1", "")</f>
        <v>F</v>
      </c>
      <c r="Z4" s="134" t="str">
        <f>SUBSTITUTE(ADDRESS(1, COLUMN(G4), 4, 1), "1", "")</f>
        <v>G</v>
      </c>
      <c r="AA4" s="135" t="s">
        <v>34</v>
      </c>
      <c r="AB4" s="134" t="s">
        <v>34</v>
      </c>
      <c r="AC4" s="86"/>
      <c r="BC4" s="64" t="s">
        <v>44</v>
      </c>
    </row>
    <row r="5" spans="1:55" x14ac:dyDescent="0.3">
      <c r="A5" s="110" t="str">
        <f>IF(AC5&lt;&gt;"", "✘", "")</f>
        <v/>
      </c>
      <c r="B5" s="100"/>
      <c r="C5" s="27"/>
      <c r="D5" s="27"/>
      <c r="E5" s="27"/>
      <c r="F5" s="27"/>
      <c r="G5" s="6"/>
      <c r="H5" s="6"/>
      <c r="I5" s="122"/>
      <c r="J5" s="6"/>
      <c r="K5" s="123"/>
      <c r="L5" s="6"/>
      <c r="M5" s="6"/>
      <c r="N5" s="6"/>
      <c r="O5" s="123"/>
      <c r="P5" s="6"/>
      <c r="Q5" s="6"/>
      <c r="R5" s="6"/>
      <c r="S5" s="123"/>
      <c r="T5" s="6"/>
      <c r="U5" s="87"/>
      <c r="V5" s="87"/>
      <c r="W5" s="123" t="str">
        <f t="shared" ref="W5:Z5" si="0">IF(O5&lt;0, IF(D5&lt;&gt;"", "| Veld '"&amp;W$4&amp;ROW()&amp;"'"&amp;Fout_redundant, ""), "")</f>
        <v/>
      </c>
      <c r="X5" s="6" t="str">
        <f t="shared" si="0"/>
        <v/>
      </c>
      <c r="Y5" s="6" t="str">
        <f t="shared" si="0"/>
        <v/>
      </c>
      <c r="Z5" s="6" t="str">
        <f t="shared" si="0"/>
        <v/>
      </c>
      <c r="AA5" s="123"/>
      <c r="AB5" s="6"/>
      <c r="AC5" s="60" t="str">
        <f t="shared" ref="AC5" si="1">_xlfn.CONCAT(S5,W5,T5,X5,U5,Y5,V5,Z5,AA5)</f>
        <v/>
      </c>
    </row>
    <row r="6" spans="1:55" x14ac:dyDescent="0.3">
      <c r="A6" s="110" t="str">
        <f t="shared" ref="A6:A16" si="2">IF(AC6&lt;&gt;"", "✘", "")</f>
        <v/>
      </c>
      <c r="B6" s="100" t="s">
        <v>630</v>
      </c>
      <c r="C6" s="27"/>
      <c r="D6" s="27"/>
      <c r="E6" s="27"/>
      <c r="F6" s="27"/>
      <c r="G6" s="6"/>
      <c r="H6" s="6"/>
      <c r="I6" s="122"/>
      <c r="J6" s="6"/>
      <c r="K6" s="123"/>
      <c r="L6" s="6"/>
      <c r="M6" s="6"/>
      <c r="N6" s="6"/>
      <c r="O6" s="123"/>
      <c r="P6" s="6"/>
      <c r="Q6" s="6"/>
      <c r="R6" s="6"/>
      <c r="S6" s="123"/>
      <c r="T6" s="6"/>
      <c r="U6" s="6"/>
      <c r="V6" s="6"/>
      <c r="W6" s="123" t="str">
        <f t="shared" ref="W6:W16" si="3">IF(O6&lt;0, IF(D6&lt;&gt;"", "| Veld '"&amp;W$4&amp;ROW()&amp;"'"&amp;Fout_redundant, ""), "")</f>
        <v/>
      </c>
      <c r="X6" s="6" t="str">
        <f t="shared" ref="X6:X16" si="4">IF(P6&lt;0, IF(E6&lt;&gt;"", "| Veld '"&amp;X$4&amp;ROW()&amp;"'"&amp;Fout_redundant, ""), "")</f>
        <v/>
      </c>
      <c r="Y6" s="6" t="str">
        <f t="shared" ref="Y6:Y16" si="5">IF(Q6&lt;0, IF(F6&lt;&gt;"", "| Veld '"&amp;Y$4&amp;ROW()&amp;"'"&amp;Fout_redundant, ""), "")</f>
        <v/>
      </c>
      <c r="Z6" s="6" t="str">
        <f t="shared" ref="Z6:Z16" si="6">IF(R6&lt;0, IF(G6&lt;&gt;"", "| Veld '"&amp;Z$4&amp;ROW()&amp;"'"&amp;Fout_redundant, ""), "")</f>
        <v/>
      </c>
      <c r="AA6" s="123"/>
      <c r="AB6" s="6"/>
      <c r="AC6" s="60" t="str">
        <f t="shared" ref="AC6:AC16" si="7">_xlfn.CONCAT(S6,W6,T6,X6,U6,Y6,V6,Z6,AA6)</f>
        <v/>
      </c>
    </row>
    <row r="7" spans="1:55" ht="7.35" customHeight="1" x14ac:dyDescent="0.3">
      <c r="A7" s="110" t="str">
        <f t="shared" si="2"/>
        <v/>
      </c>
      <c r="B7" s="100"/>
      <c r="C7" s="27"/>
      <c r="D7" s="27"/>
      <c r="E7" s="27"/>
      <c r="F7" s="27"/>
      <c r="G7" s="6"/>
      <c r="H7" s="6"/>
      <c r="I7" s="122"/>
      <c r="J7" s="6"/>
      <c r="K7" s="123"/>
      <c r="L7" s="6"/>
      <c r="M7" s="6"/>
      <c r="N7" s="6"/>
      <c r="O7" s="123"/>
      <c r="P7" s="6"/>
      <c r="Q7" s="6"/>
      <c r="R7" s="6"/>
      <c r="S7" s="123"/>
      <c r="T7" s="6"/>
      <c r="U7" s="6"/>
      <c r="V7" s="6"/>
      <c r="W7" s="123" t="str">
        <f t="shared" si="3"/>
        <v/>
      </c>
      <c r="X7" s="6" t="str">
        <f t="shared" si="4"/>
        <v/>
      </c>
      <c r="Y7" s="6" t="str">
        <f t="shared" si="5"/>
        <v/>
      </c>
      <c r="Z7" s="6" t="str">
        <f t="shared" si="6"/>
        <v/>
      </c>
      <c r="AA7" s="123"/>
      <c r="AB7" s="6"/>
      <c r="AC7" s="60" t="str">
        <f t="shared" si="7"/>
        <v/>
      </c>
    </row>
    <row r="8" spans="1:55" ht="12" customHeight="1" x14ac:dyDescent="0.3">
      <c r="A8" s="110" t="str">
        <f t="shared" si="2"/>
        <v/>
      </c>
      <c r="B8" s="100"/>
      <c r="C8" s="93" t="s">
        <v>728</v>
      </c>
      <c r="D8" s="94"/>
      <c r="E8" s="94" t="s">
        <v>707</v>
      </c>
      <c r="F8" s="94" t="s">
        <v>709</v>
      </c>
      <c r="G8" s="6"/>
      <c r="H8" s="6"/>
      <c r="I8" s="122"/>
      <c r="J8" s="6"/>
      <c r="K8" s="123"/>
      <c r="L8" s="6"/>
      <c r="M8" s="6"/>
      <c r="N8" s="6"/>
      <c r="O8" s="123"/>
      <c r="P8" s="6"/>
      <c r="Q8" s="6"/>
      <c r="R8" s="6"/>
      <c r="S8" s="123"/>
      <c r="T8" s="6"/>
      <c r="U8" s="6"/>
      <c r="V8" s="6"/>
      <c r="W8" s="123" t="str">
        <f t="shared" si="3"/>
        <v/>
      </c>
      <c r="X8" s="6" t="str">
        <f t="shared" si="4"/>
        <v/>
      </c>
      <c r="Y8" s="6" t="str">
        <f t="shared" si="5"/>
        <v/>
      </c>
      <c r="Z8" s="6" t="str">
        <f t="shared" si="6"/>
        <v/>
      </c>
      <c r="AA8" s="123"/>
      <c r="AB8" s="6"/>
      <c r="AC8" s="60" t="str">
        <f t="shared" si="7"/>
        <v/>
      </c>
    </row>
    <row r="9" spans="1:55" ht="16.5" customHeight="1" x14ac:dyDescent="0.3">
      <c r="A9" s="110" t="str">
        <f t="shared" si="2"/>
        <v/>
      </c>
      <c r="B9" s="100"/>
      <c r="C9" s="27" t="s">
        <v>706</v>
      </c>
      <c r="D9" s="99"/>
      <c r="E9" s="97"/>
      <c r="F9" s="97"/>
      <c r="G9" s="6"/>
      <c r="H9" s="6"/>
      <c r="I9" s="122"/>
      <c r="J9" s="6"/>
      <c r="K9" s="123"/>
      <c r="L9" s="6" t="s">
        <v>698</v>
      </c>
      <c r="M9" s="6" t="s">
        <v>698</v>
      </c>
      <c r="N9" s="6"/>
      <c r="O9" s="123"/>
      <c r="P9" s="6">
        <f t="shared" ref="P9:P12" si="8">IF(Sjabloon_werksoort&lt;&gt;"Werkplaats", -1, IF(E9&lt;&gt;"", 0, 1))</f>
        <v>-1</v>
      </c>
      <c r="Q9" s="6">
        <f>IF(Sjabloon_werksoort&lt;&gt;"Werkplaats", -1, IF(E9&gt;0, IF(F9&lt;&gt;"", 0, 1), -1))</f>
        <v>-1</v>
      </c>
      <c r="R9" s="6"/>
      <c r="S9" s="123"/>
      <c r="T9" s="6" t="str">
        <f t="shared" ref="T9:T13" si="9">IF(E9&lt;&gt;"", IF(ISTEXT(E9), IFERROR(IF(SEARCH(".", E9)&lt;&gt;0, "| Veld '"&amp;T$4&amp;ROW()&amp;"': "&amp;Fout_punt), "| Veld '"&amp;T$4&amp;ROW()&amp;"': "&amp;Fout_geen_getal),
IF(E9&lt;0, "| Veld '"&amp;T$4&amp;ROW()&amp;"': Dit getal mag niet negatief zijn.  ",
IF((E9-ROUND(E9, 0))&lt;&gt;0, "| Veld '"&amp;T$4&amp;ROW()&amp;"': Dit getal moet geheel zijn.  ",
""))), "")</f>
        <v/>
      </c>
      <c r="U9" s="6" t="str">
        <f>IF(F9&lt;&gt;"", IF(ISTEXT(F9), IFERROR(IF(SEARCH(".", F9)&lt;&gt;0, "| Veld '"&amp;U$4&amp;ROW()&amp;"': "&amp;Fout_punt), "| Veld '"&amp;U$4&amp;ROW()&amp;"': "&amp;Fout_geen_getal),
IF(F9&lt;0, "| Veld '"&amp;U$4&amp;ROW()&amp;"': Dit getal mag niet negatief zijn.  ",
IF((F9-ROUND(F9, 0))&lt;&gt;0, "| Veld '"&amp;U$4&amp;ROW()&amp;"': Dit getal moet geheel zijn.  ",
IF(E9&gt;0, IF(F9&lt;&gt;"", IF(F9&lt;&gt;0, "", "| Veld '"&amp;U$4&amp;ROW()&amp;"': Aantal unieke gezelschappen moet groter dan 0 zijn.  "), ""),
"")))), "")</f>
        <v/>
      </c>
      <c r="V9" s="6"/>
      <c r="W9" s="123" t="str">
        <f t="shared" si="3"/>
        <v/>
      </c>
      <c r="X9" s="6" t="str">
        <f t="shared" si="4"/>
        <v/>
      </c>
      <c r="Y9" s="6" t="str">
        <f t="shared" si="5"/>
        <v/>
      </c>
      <c r="Z9" s="6" t="str">
        <f t="shared" si="6"/>
        <v/>
      </c>
      <c r="AA9" s="123"/>
      <c r="AB9" s="6"/>
      <c r="AC9" s="60" t="str">
        <f t="shared" si="7"/>
        <v/>
      </c>
    </row>
    <row r="10" spans="1:55" ht="16.5" customHeight="1" x14ac:dyDescent="0.3">
      <c r="A10" s="110" t="str">
        <f t="shared" si="2"/>
        <v/>
      </c>
      <c r="B10" s="100"/>
      <c r="C10" s="27" t="s">
        <v>697</v>
      </c>
      <c r="D10" s="99"/>
      <c r="E10" s="97"/>
      <c r="F10" s="97"/>
      <c r="G10" s="6"/>
      <c r="H10" s="6"/>
      <c r="I10" s="122"/>
      <c r="J10" s="6"/>
      <c r="K10" s="123"/>
      <c r="L10" s="6" t="s">
        <v>698</v>
      </c>
      <c r="M10" s="6" t="s">
        <v>698</v>
      </c>
      <c r="N10" s="6"/>
      <c r="O10" s="123"/>
      <c r="P10" s="6">
        <f t="shared" si="8"/>
        <v>-1</v>
      </c>
      <c r="Q10" s="6">
        <f>IF(Sjabloon_werksoort&lt;&gt;"Werkplaats", -1, IF(E10&gt;0, IF(F10&lt;&gt;"", 0, 1), -1))</f>
        <v>-1</v>
      </c>
      <c r="R10" s="6"/>
      <c r="S10" s="123"/>
      <c r="T10" s="6" t="str">
        <f t="shared" si="9"/>
        <v/>
      </c>
      <c r="U10" s="6" t="str">
        <f>IF(F10&lt;&gt;"", IF(ISTEXT(F10), IFERROR(IF(SEARCH(".", F10)&lt;&gt;0, "| Veld '"&amp;U$4&amp;ROW()&amp;"': "&amp;Fout_punt), "| Veld '"&amp;U$4&amp;ROW()&amp;"': "&amp;Fout_geen_getal),
IF(F10&lt;0, "| Veld '"&amp;U$4&amp;ROW()&amp;"': Dit getal mag niet negatief zijn.  ",
IF((F10-ROUND(F10, 0))&lt;&gt;0, "| Veld '"&amp;U$4&amp;ROW()&amp;"': Dit getal moet geheel zijn.  ",
IF(E10&gt;0, IF(F10&lt;&gt;"", IF(F10&lt;&gt;0, "", "| Veld '"&amp;U$4&amp;ROW()&amp;"': Aantal unieke gezelschappen moet groter dan 0 zijn.  "), ""),
"")))), "")</f>
        <v/>
      </c>
      <c r="V10" s="6"/>
      <c r="W10" s="123" t="str">
        <f t="shared" si="3"/>
        <v/>
      </c>
      <c r="X10" s="6" t="str">
        <f t="shared" si="4"/>
        <v/>
      </c>
      <c r="Y10" s="6" t="str">
        <f t="shared" si="5"/>
        <v/>
      </c>
      <c r="Z10" s="6" t="str">
        <f t="shared" si="6"/>
        <v/>
      </c>
      <c r="AA10" s="123"/>
      <c r="AB10" s="6"/>
      <c r="AC10" s="60" t="str">
        <f t="shared" si="7"/>
        <v/>
      </c>
    </row>
    <row r="11" spans="1:55" ht="16.5" customHeight="1" x14ac:dyDescent="0.3">
      <c r="A11" s="110" t="str">
        <f t="shared" si="2"/>
        <v/>
      </c>
      <c r="B11" s="100"/>
      <c r="C11" s="27" t="s">
        <v>621</v>
      </c>
      <c r="D11" s="99"/>
      <c r="E11" s="97"/>
      <c r="F11" s="97"/>
      <c r="G11" s="6"/>
      <c r="H11" s="6"/>
      <c r="I11" s="122"/>
      <c r="J11" s="6"/>
      <c r="K11" s="123"/>
      <c r="L11" s="6" t="s">
        <v>698</v>
      </c>
      <c r="M11" s="6" t="s">
        <v>698</v>
      </c>
      <c r="N11" s="6"/>
      <c r="O11" s="123"/>
      <c r="P11" s="6">
        <f t="shared" si="8"/>
        <v>-1</v>
      </c>
      <c r="Q11" s="6">
        <f>IF(Sjabloon_werksoort&lt;&gt;"Werkplaats", -1, IF(E11&gt;0, IF(F11&lt;&gt;"", 0, 1), -1))</f>
        <v>-1</v>
      </c>
      <c r="R11" s="6"/>
      <c r="S11" s="123"/>
      <c r="T11" s="6" t="str">
        <f t="shared" si="9"/>
        <v/>
      </c>
      <c r="U11" s="6" t="str">
        <f>IF(F11&lt;&gt;"", IF(ISTEXT(F11), IFERROR(IF(SEARCH(".", F11)&lt;&gt;0, "| Veld '"&amp;U$4&amp;ROW()&amp;"': "&amp;Fout_punt), "| Veld '"&amp;U$4&amp;ROW()&amp;"': "&amp;Fout_geen_getal),
IF(F11&lt;0, "| Veld '"&amp;U$4&amp;ROW()&amp;"': Dit getal mag niet negatief zijn.  ",
IF((F11-ROUND(F11, 0))&lt;&gt;0, "| Veld '"&amp;U$4&amp;ROW()&amp;"': Dit getal moet geheel zijn.  ",
IF(E11&gt;0, IF(F11&lt;&gt;"", IF(F11&lt;&gt;0, "", "| Veld '"&amp;U$4&amp;ROW()&amp;"': Aantal unieke gezelschappen moet groter dan 0 zijn.  "), ""),
"")))), "")</f>
        <v/>
      </c>
      <c r="V11" s="6"/>
      <c r="W11" s="123" t="str">
        <f t="shared" si="3"/>
        <v/>
      </c>
      <c r="X11" s="6" t="str">
        <f t="shared" si="4"/>
        <v/>
      </c>
      <c r="Y11" s="6" t="str">
        <f t="shared" si="5"/>
        <v/>
      </c>
      <c r="Z11" s="6" t="str">
        <f t="shared" si="6"/>
        <v/>
      </c>
      <c r="AA11" s="123"/>
      <c r="AB11" s="6"/>
      <c r="AC11" s="60" t="str">
        <f t="shared" si="7"/>
        <v/>
      </c>
    </row>
    <row r="12" spans="1:55" ht="16.5" customHeight="1" x14ac:dyDescent="0.3">
      <c r="A12" s="110" t="str">
        <f t="shared" si="2"/>
        <v/>
      </c>
      <c r="B12" s="100"/>
      <c r="C12" s="27" t="s">
        <v>708</v>
      </c>
      <c r="D12" s="99"/>
      <c r="E12" s="97"/>
      <c r="F12" s="97"/>
      <c r="G12" s="6"/>
      <c r="H12" s="6"/>
      <c r="I12" s="122"/>
      <c r="J12" s="6"/>
      <c r="K12" s="123"/>
      <c r="L12" s="6" t="s">
        <v>698</v>
      </c>
      <c r="M12" s="6" t="s">
        <v>698</v>
      </c>
      <c r="N12" s="6"/>
      <c r="O12" s="123"/>
      <c r="P12" s="6">
        <f t="shared" si="8"/>
        <v>-1</v>
      </c>
      <c r="Q12" s="6">
        <f>IF(Sjabloon_werksoort&lt;&gt;"Werkplaats", -1, IF(E12&gt;0, IF(F12&lt;&gt;"", 0, 1), -1))</f>
        <v>-1</v>
      </c>
      <c r="R12" s="6"/>
      <c r="S12" s="123"/>
      <c r="T12" s="6" t="str">
        <f t="shared" si="9"/>
        <v/>
      </c>
      <c r="U12" s="6" t="str">
        <f>IF(F12&lt;&gt;"", IF(ISTEXT(F12), IFERROR(IF(SEARCH(".", F12)&lt;&gt;0, "| Veld '"&amp;U$4&amp;ROW()&amp;"': "&amp;Fout_punt), "| Veld '"&amp;U$4&amp;ROW()&amp;"': "&amp;Fout_geen_getal),
IF(F12&lt;0, "| Veld '"&amp;U$4&amp;ROW()&amp;"': Dit getal mag niet negatief zijn.  ",
IF((F12-ROUND(F12, 0))&lt;&gt;0, "| Veld '"&amp;U$4&amp;ROW()&amp;"': Dit getal moet geheel zijn.  ",
IF(E12&gt;0, IF(F12&lt;&gt;"", IF(F12&lt;&gt;0, "", "| Veld '"&amp;U$4&amp;ROW()&amp;"': Aantal unieke gezelschappen moet groter dan 0 zijn.  "), ""),
"")))), "")</f>
        <v/>
      </c>
      <c r="V12" s="6"/>
      <c r="W12" s="123" t="str">
        <f t="shared" si="3"/>
        <v/>
      </c>
      <c r="X12" s="6" t="str">
        <f t="shared" si="4"/>
        <v/>
      </c>
      <c r="Y12" s="6" t="str">
        <f t="shared" si="5"/>
        <v/>
      </c>
      <c r="Z12" s="6" t="str">
        <f t="shared" si="6"/>
        <v/>
      </c>
      <c r="AA12" s="123"/>
      <c r="AB12" s="6"/>
      <c r="AC12" s="60" t="str">
        <f t="shared" si="7"/>
        <v/>
      </c>
    </row>
    <row r="13" spans="1:55" ht="16.5" customHeight="1" x14ac:dyDescent="0.3">
      <c r="A13" s="110" t="str">
        <f t="shared" si="2"/>
        <v/>
      </c>
      <c r="B13" s="100"/>
      <c r="C13" s="27" t="s">
        <v>87</v>
      </c>
      <c r="D13" s="141"/>
      <c r="E13" s="97"/>
      <c r="F13" s="97"/>
      <c r="G13" s="6"/>
      <c r="H13" s="6"/>
      <c r="I13" s="122"/>
      <c r="J13" s="6"/>
      <c r="K13" s="123" t="s">
        <v>631</v>
      </c>
      <c r="L13" s="6" t="s">
        <v>698</v>
      </c>
      <c r="M13" s="6" t="s">
        <v>698</v>
      </c>
      <c r="N13" s="6"/>
      <c r="O13" s="123">
        <f>IF(Sjabloon_werksoort&lt;&gt;"Werkplaats", -1, IF(OR(E13&lt;&gt;0, F13&lt;&gt;0), IF(D13&lt;&gt;"", 0, 1), 0))</f>
        <v>-1</v>
      </c>
      <c r="P13" s="6">
        <f>IF(Sjabloon_werksoort&lt;&gt;"Werkplaats", -1, IF(OR(D13&lt;&gt;"", F13&lt;&gt;0), IF(E13&lt;&gt;"", 0, 1), 0))</f>
        <v>-1</v>
      </c>
      <c r="Q13" s="6">
        <f>IF(Sjabloon_werksoort&lt;&gt;"Werkplaats", -1, IF(OR(E13&gt;0, D13&lt;&gt;""), IF(F13&lt;&gt;"", 0, 1), -1))</f>
        <v>-1</v>
      </c>
      <c r="R13" s="6"/>
      <c r="S13" s="123"/>
      <c r="T13" s="6" t="str">
        <f t="shared" si="9"/>
        <v/>
      </c>
      <c r="U13" s="6" t="str">
        <f>IF(F13&lt;&gt;"", IF(ISTEXT(F13), IFERROR(IF(SEARCH(".", F13)&lt;&gt;0, "| Veld '"&amp;U$4&amp;ROW()&amp;"': "&amp;Fout_punt), "| Veld '"&amp;U$4&amp;ROW()&amp;"': "&amp;Fout_geen_getal),
IF(F13&lt;0, "| Veld '"&amp;U$4&amp;ROW()&amp;"': Dit getal mag niet negatief zijn.  ",
IF((F13-ROUND(F13, 0))&lt;&gt;0, "| Veld '"&amp;U$4&amp;ROW()&amp;"': Dit getal moet geheel zijn.  ",
IF(E13&gt;0, IF(F13&lt;&gt;"", IF(F13&lt;&gt;0, "", "| Veld '"&amp;U$4&amp;ROW()&amp;"': Aantal unieke gezelschappen moet groter dan 0 zijn.  "), ""),
"")))), "")</f>
        <v/>
      </c>
      <c r="V13" s="6"/>
      <c r="W13" s="123" t="str">
        <f t="shared" si="3"/>
        <v/>
      </c>
      <c r="X13" s="6" t="str">
        <f t="shared" si="4"/>
        <v/>
      </c>
      <c r="Y13" s="6" t="str">
        <f t="shared" si="5"/>
        <v/>
      </c>
      <c r="Z13" s="6" t="str">
        <f t="shared" si="6"/>
        <v/>
      </c>
      <c r="AA13" s="123"/>
      <c r="AB13" s="6"/>
      <c r="AC13" s="60" t="str">
        <f t="shared" si="7"/>
        <v/>
      </c>
    </row>
    <row r="14" spans="1:55" ht="16.5" customHeight="1" x14ac:dyDescent="0.3">
      <c r="A14" s="110" t="str">
        <f t="shared" si="2"/>
        <v/>
      </c>
      <c r="B14" s="100"/>
      <c r="C14" s="124" t="s">
        <v>617</v>
      </c>
      <c r="D14" s="105"/>
      <c r="E14" s="132">
        <f>SUM(E9:E13)</f>
        <v>0</v>
      </c>
      <c r="F14" s="132">
        <f>SUM(F9:F13)</f>
        <v>0</v>
      </c>
      <c r="G14" s="6"/>
      <c r="H14" s="6"/>
      <c r="I14" s="122"/>
      <c r="J14" s="6"/>
      <c r="K14" s="123"/>
      <c r="L14" s="6"/>
      <c r="M14" s="6"/>
      <c r="N14" s="6"/>
      <c r="O14" s="123"/>
      <c r="P14" s="6"/>
      <c r="Q14" s="6"/>
      <c r="R14" s="6"/>
      <c r="S14" s="123"/>
      <c r="T14" s="6"/>
      <c r="U14" s="6"/>
      <c r="V14" s="6"/>
      <c r="W14" s="123" t="str">
        <f t="shared" si="3"/>
        <v/>
      </c>
      <c r="X14" s="6" t="str">
        <f t="shared" si="4"/>
        <v/>
      </c>
      <c r="Y14" s="6" t="str">
        <f t="shared" si="5"/>
        <v/>
      </c>
      <c r="Z14" s="6" t="str">
        <f t="shared" si="6"/>
        <v/>
      </c>
      <c r="AA14" s="123"/>
      <c r="AB14" s="6"/>
      <c r="AC14" s="60" t="str">
        <f t="shared" si="7"/>
        <v/>
      </c>
    </row>
    <row r="15" spans="1:55" x14ac:dyDescent="0.3">
      <c r="A15" s="110" t="str">
        <f t="shared" si="2"/>
        <v/>
      </c>
      <c r="B15" s="100"/>
      <c r="C15" s="27"/>
      <c r="D15" s="27"/>
      <c r="E15" s="27"/>
      <c r="F15" s="27"/>
      <c r="G15" s="6"/>
      <c r="H15" s="6"/>
      <c r="I15" s="122"/>
      <c r="J15" s="6"/>
      <c r="K15" s="123"/>
      <c r="L15" s="6"/>
      <c r="M15" s="6"/>
      <c r="N15" s="6"/>
      <c r="O15" s="123"/>
      <c r="P15" s="6"/>
      <c r="Q15" s="6"/>
      <c r="R15" s="6"/>
      <c r="S15" s="123"/>
      <c r="T15" s="6"/>
      <c r="U15" s="6"/>
      <c r="V15" s="6"/>
      <c r="W15" s="123" t="str">
        <f t="shared" si="3"/>
        <v/>
      </c>
      <c r="X15" s="6" t="str">
        <f t="shared" si="4"/>
        <v/>
      </c>
      <c r="Y15" s="6" t="str">
        <f t="shared" si="5"/>
        <v/>
      </c>
      <c r="Z15" s="6" t="str">
        <f t="shared" si="6"/>
        <v/>
      </c>
      <c r="AA15" s="123"/>
      <c r="AB15" s="6"/>
      <c r="AC15" s="60" t="str">
        <f t="shared" si="7"/>
        <v/>
      </c>
    </row>
    <row r="16" spans="1:55" x14ac:dyDescent="0.3">
      <c r="A16" s="110" t="str">
        <f t="shared" si="2"/>
        <v/>
      </c>
      <c r="B16" s="100"/>
      <c r="C16" s="27"/>
      <c r="D16" s="27"/>
      <c r="E16" s="27"/>
      <c r="F16" s="27"/>
      <c r="G16" s="6"/>
      <c r="H16" s="6"/>
      <c r="I16" s="122"/>
      <c r="J16" s="6"/>
      <c r="K16" s="123"/>
      <c r="L16" s="6"/>
      <c r="M16" s="6"/>
      <c r="N16" s="6"/>
      <c r="O16" s="123"/>
      <c r="P16" s="6"/>
      <c r="Q16" s="6"/>
      <c r="R16" s="6"/>
      <c r="S16" s="123"/>
      <c r="T16" s="6"/>
      <c r="U16" s="6"/>
      <c r="V16" s="6"/>
      <c r="W16" s="123" t="str">
        <f t="shared" si="3"/>
        <v/>
      </c>
      <c r="X16" s="6" t="str">
        <f t="shared" si="4"/>
        <v/>
      </c>
      <c r="Y16" s="6" t="str">
        <f t="shared" si="5"/>
        <v/>
      </c>
      <c r="Z16" s="6" t="str">
        <f t="shared" si="6"/>
        <v/>
      </c>
      <c r="AA16" s="123"/>
      <c r="AB16" s="6"/>
      <c r="AC16" s="60" t="str">
        <f t="shared" si="7"/>
        <v/>
      </c>
    </row>
    <row r="17" spans="1:29" x14ac:dyDescent="0.3">
      <c r="A17" s="88"/>
      <c r="B17" s="26"/>
      <c r="C17" s="26"/>
      <c r="D17" s="26"/>
      <c r="E17" s="26"/>
      <c r="F17" s="26"/>
      <c r="G17" s="26"/>
      <c r="H17" s="26"/>
      <c r="I17" s="89"/>
      <c r="J17" s="26"/>
      <c r="K17" s="26"/>
      <c r="L17" s="26"/>
      <c r="M17" s="26"/>
      <c r="N17" s="26"/>
      <c r="O17" s="26"/>
      <c r="P17" s="26"/>
      <c r="Q17" s="26"/>
      <c r="R17" s="26"/>
      <c r="S17" s="26"/>
      <c r="T17" s="26"/>
      <c r="U17" s="26"/>
      <c r="V17" s="26"/>
      <c r="W17" s="26"/>
      <c r="X17" s="26"/>
      <c r="Y17" s="26"/>
      <c r="Z17" s="26"/>
      <c r="AA17" s="26"/>
      <c r="AB17" s="90" t="s">
        <v>6</v>
      </c>
      <c r="AC17" s="26"/>
    </row>
  </sheetData>
  <sheetProtection algorithmName="SHA-512" hashValue="5rUMUpcteCVqPV7dYmqAYZc7NUdzCjG3IVoQTqqMcdHJrG2YNRQJ6fTzX6hlzXrZMkjv7Qsmao+IO+A9I7plUQ==" saltValue="Hnyp+0DzF5mDhU8NclPncw==" spinCount="100000" sheet="1" objects="1" scenarios="1" selectLockedCells="1"/>
  <mergeCells count="1">
    <mergeCell ref="B2:D3"/>
  </mergeCells>
  <conditionalFormatting sqref="C9:F13">
    <cfRule type="expression" dxfId="22" priority="33">
      <formula>MOD(ROW(), 2)=0</formula>
    </cfRule>
  </conditionalFormatting>
  <conditionalFormatting sqref="D5:G16">
    <cfRule type="expression" dxfId="21" priority="1">
      <formula>W5&lt;&gt;""</formula>
    </cfRule>
    <cfRule type="expression" dxfId="20" priority="28">
      <formula>S5&lt;&gt;""</formula>
    </cfRule>
    <cfRule type="expression" dxfId="19" priority="29">
      <formula>O5=-1</formula>
    </cfRule>
    <cfRule type="expression" dxfId="18" priority="30">
      <formula>O5=1</formula>
    </cfRule>
    <cfRule type="expression" dxfId="17" priority="31">
      <formula>K5&lt;&gt;""</formula>
    </cfRule>
    <cfRule type="expression" dxfId="16" priority="32">
      <formula>AND(D5="v", K5="bool")</formula>
    </cfRule>
  </conditionalFormatting>
  <conditionalFormatting sqref="I5:V15">
    <cfRule type="expression" dxfId="15" priority="36">
      <formula>_xlfn.ISFORMULA(I5)</formula>
    </cfRule>
  </conditionalFormatting>
  <conditionalFormatting sqref="I5:V16">
    <cfRule type="expression" dxfId="14" priority="37">
      <formula>NOT(ISBLANK(I5))</formula>
    </cfRule>
  </conditionalFormatting>
  <pageMargins left="0.70866141732283472" right="0.70866141732283472" top="0.74803149606299213" bottom="0.74803149606299213" header="0.31496062992125984" footer="0.31496062992125984"/>
  <pageSetup paperSize="9" scale="15" fitToHeight="0" orientation="portrait" r:id="rId1"/>
  <headerFooter>
    <oddFooter>Pagina &amp;P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D147D-E488-49F2-BE62-2B3F9131F2A6}">
  <sheetPr codeName="Blad5">
    <pageSetUpPr fitToPage="1"/>
  </sheetPr>
  <dimension ref="A1:M20"/>
  <sheetViews>
    <sheetView showGridLines="0" zoomScaleNormal="100" workbookViewId="0">
      <pane ySplit="3" topLeftCell="A4" activePane="bottomLeft" state="frozen"/>
      <selection pane="bottomLeft"/>
    </sheetView>
  </sheetViews>
  <sheetFormatPr defaultRowHeight="14.4" x14ac:dyDescent="0.3"/>
  <cols>
    <col min="1" max="2" width="2.44140625" customWidth="1"/>
    <col min="3" max="3" width="32.88671875" customWidth="1"/>
    <col min="4" max="4" width="8.88671875" customWidth="1"/>
    <col min="5" max="5" width="22.109375" customWidth="1"/>
    <col min="6" max="6" width="13.5546875" customWidth="1"/>
    <col min="7" max="7" width="11.44140625" customWidth="1"/>
    <col min="8" max="10" width="20" customWidth="1"/>
    <col min="11" max="11" width="2.44140625" customWidth="1"/>
    <col min="12" max="12" width="2.44140625" style="37" customWidth="1"/>
    <col min="13" max="13" width="8.88671875" hidden="1" customWidth="1"/>
  </cols>
  <sheetData>
    <row r="1" spans="1:13" ht="24" customHeight="1" x14ac:dyDescent="0.3">
      <c r="A1" s="23"/>
      <c r="D1" s="63"/>
    </row>
    <row r="2" spans="1:13" s="1" customFormat="1" ht="21.75" customHeight="1" x14ac:dyDescent="0.3">
      <c r="A2" s="38"/>
      <c r="B2" s="39" t="s">
        <v>31</v>
      </c>
      <c r="C2" s="40"/>
      <c r="D2" s="41"/>
      <c r="E2" s="41"/>
      <c r="F2" s="41"/>
      <c r="G2" s="41"/>
      <c r="H2" s="38"/>
      <c r="I2" s="38"/>
      <c r="J2" s="38"/>
      <c r="K2" s="38"/>
      <c r="L2" s="37"/>
    </row>
    <row r="3" spans="1:13" ht="14.1" customHeight="1" x14ac:dyDescent="0.3">
      <c r="A3" s="26"/>
      <c r="B3" s="26"/>
      <c r="C3" s="42"/>
      <c r="D3" s="42"/>
      <c r="E3" s="42"/>
      <c r="F3" s="42"/>
      <c r="G3" s="42"/>
      <c r="H3" s="42"/>
      <c r="I3" s="42"/>
      <c r="J3" s="42"/>
      <c r="K3" s="26"/>
      <c r="L3" s="43"/>
    </row>
    <row r="4" spans="1:13" x14ac:dyDescent="0.3">
      <c r="C4" s="44"/>
      <c r="D4" s="44"/>
      <c r="E4" s="44"/>
      <c r="F4" s="44"/>
      <c r="G4" s="44"/>
      <c r="H4" s="44"/>
      <c r="I4" s="44"/>
      <c r="J4" s="44"/>
    </row>
    <row r="5" spans="1:13" x14ac:dyDescent="0.3">
      <c r="B5" s="45" t="s">
        <v>14</v>
      </c>
      <c r="C5" s="4"/>
      <c r="D5" s="4"/>
      <c r="E5" s="24"/>
      <c r="F5" s="24"/>
      <c r="G5" s="44"/>
      <c r="H5" s="44"/>
      <c r="I5" s="44"/>
      <c r="J5" s="44"/>
      <c r="M5" t="s">
        <v>30</v>
      </c>
    </row>
    <row r="6" spans="1:13" ht="3.6" customHeight="1" x14ac:dyDescent="0.3">
      <c r="L6"/>
    </row>
    <row r="7" spans="1:13" ht="17.399999999999999" customHeight="1" x14ac:dyDescent="0.3">
      <c r="B7" s="28"/>
      <c r="C7" s="121" t="s">
        <v>724</v>
      </c>
      <c r="D7" s="46" t="str">
        <f t="shared" ref="D7:D10" si="0">IF(M7&lt;&gt;"nvt", IF(M7&lt;&gt;0, "✘", "✔"), "")</f>
        <v>✘</v>
      </c>
      <c r="E7" s="36" t="str">
        <f t="shared" ref="E7:E9" si="1">IF(M7&lt;&gt;"nvt", IF(M7&lt;&gt;0, "fout(en) gevonden en/of onvolledig", "geen fouten gevonden"), "niet van toepassing")</f>
        <v>fout(en) gevonden en/of onvolledig</v>
      </c>
      <c r="F7" s="28"/>
      <c r="L7"/>
      <c r="M7" s="125">
        <f>SUM('Werknemers zonder RSZ'!$R$4:$S$4)</f>
        <v>1</v>
      </c>
    </row>
    <row r="8" spans="1:13" ht="17.399999999999999" customHeight="1" x14ac:dyDescent="0.3">
      <c r="B8" s="28"/>
      <c r="C8" s="119" t="s">
        <v>741</v>
      </c>
      <c r="D8" s="46" t="str">
        <f t="shared" si="0"/>
        <v>✘</v>
      </c>
      <c r="E8" s="36" t="str">
        <f t="shared" si="1"/>
        <v>fout(en) gevonden en/of onvolledig</v>
      </c>
      <c r="F8" s="28"/>
      <c r="L8"/>
      <c r="M8" s="125">
        <f>IF(Sjabloon_werksoort="Atelier", SUM('Ateliers activiteiten'!$I$4:$J$4), "nvt")</f>
        <v>6</v>
      </c>
    </row>
    <row r="9" spans="1:13" ht="17.399999999999999" customHeight="1" x14ac:dyDescent="0.3">
      <c r="B9" s="28"/>
      <c r="C9" s="119" t="s">
        <v>742</v>
      </c>
      <c r="D9" s="46" t="str">
        <f t="shared" si="0"/>
        <v>✘</v>
      </c>
      <c r="E9" s="36" t="str">
        <f t="shared" si="1"/>
        <v>fout(en) gevonden en/of onvolledig</v>
      </c>
      <c r="L9"/>
      <c r="M9" s="125">
        <f>IF(Sjabloon_werksoort="Atelier", SUM('Ateliers leslocaties'!$K$4:$L$4), "nvt")</f>
        <v>1</v>
      </c>
    </row>
    <row r="10" spans="1:13" ht="17.399999999999999" hidden="1" customHeight="1" x14ac:dyDescent="0.3">
      <c r="B10" s="28"/>
      <c r="C10" s="119" t="s">
        <v>743</v>
      </c>
      <c r="D10" s="46" t="str">
        <f t="shared" si="0"/>
        <v/>
      </c>
      <c r="E10" s="36" t="str">
        <f>IF(M10&lt;&gt;"nvt", IF(M10&lt;&gt;0, "fout(en) gevonden en/of onvolledig", "geen fouten gevonden"), "niet van toepassing")</f>
        <v>niet van toepassing</v>
      </c>
      <c r="L10"/>
      <c r="M10" s="125" t="str">
        <f>IF(Sjabloon_werksoort="Gezelschap", SUM('Gezelschappen activiteiten'!$I$4:$J$4), "nvt")</f>
        <v>nvt</v>
      </c>
    </row>
    <row r="11" spans="1:13" ht="17.399999999999999" hidden="1" customHeight="1" x14ac:dyDescent="0.3">
      <c r="B11" s="28"/>
      <c r="C11" s="119" t="s">
        <v>725</v>
      </c>
      <c r="D11" s="46" t="str">
        <f>IF(M11&lt;&gt;"nvt", IF(M11&lt;&gt;0, "✘", "✔"), "")</f>
        <v/>
      </c>
      <c r="E11" s="36" t="str">
        <f>IF(M11&lt;&gt;"nvt", IF(M11&lt;&gt;0, "fout(en) gevonden en/of onvolledig", "geen fouten gevonden"), "niet van toepassing")</f>
        <v>niet van toepassing</v>
      </c>
      <c r="L11"/>
      <c r="M11" s="125" t="str">
        <f>IF(Sjabloon_werksoort="Gezelschap", SUM('Gezelschappen locaties'!$K$4:$L$4), "nvt")</f>
        <v>nvt</v>
      </c>
    </row>
    <row r="12" spans="1:13" ht="17.399999999999999" hidden="1" customHeight="1" x14ac:dyDescent="0.3">
      <c r="B12" s="28"/>
      <c r="C12" s="119" t="s">
        <v>744</v>
      </c>
      <c r="D12" s="46" t="str">
        <f>IF(M12&lt;&gt;"nvt", IF(M12&lt;&gt;0, "✘", "✔"), "")</f>
        <v/>
      </c>
      <c r="E12" s="36" t="str">
        <f>IF(M12&lt;&gt;"nvt", IF(M12&lt;&gt;0, "fout(en) gevonden en/of onvolledig", "geen fouten gevonden"), "niet van toepassing")</f>
        <v>niet van toepassing</v>
      </c>
      <c r="L12"/>
      <c r="M12" s="125" t="str">
        <f>IF(Sjabloon_werksoort="Werkplaats", SUM('Werkplaatsen activiteiten'!$I$4:$J$4), "nvt")</f>
        <v>nvt</v>
      </c>
    </row>
    <row r="13" spans="1:13" ht="17.399999999999999" customHeight="1" x14ac:dyDescent="0.3">
      <c r="B13" s="28"/>
      <c r="G13" s="169" t="str">
        <f ca="1">IF(Sjabloon_status&lt;&gt;"Test",
  IF(TODAY()&lt;Datum_vervaldatum,
    IF(TODAY()&lt;=Datum_deadline,
      IF(M19&lt;&gt;0,
        "✘",
        "✔"),
      IF(M19&lt;&gt;0,
        "✘",
        "✘")),
    "✘"),
  "✘")</f>
        <v>✘</v>
      </c>
      <c r="H13" s="170" t="str">
        <f ca="1">IF(Sjabloon_status&lt;&gt;"Test",
  IF(TODAY()&lt;Datum_vervaldatum,
    IF(TODAY()&lt;=Datum_deadline,
      IF(M19&lt;&gt;0,
        "Het document werd nog niet volledig (correct) ingevuld"&amp;CHAR(10)&amp;"en mag niet ingediend worden.",
        "Het document werd correct ingevuld"&amp;CHAR(10)&amp;"en mag ingediend worden."),
      IF(M19&lt;&gt;0,
        "Het document werd nog niet volledig (correct) ingevuld"&amp;CHAR(10)&amp;"en mag niet ingediend worden."&amp;CHAR(10)&amp;"Let op: de deadline voor de indiening ervan van "&amp;TEXT(Datum_deadline, "d mmmm jjjj")&amp;CHAR(10)&amp;" is gepasseerd.",
        "Het document werd correct ingevuld maar de deadline"&amp;CHAR(10)&amp;"voor de indiening ervan van "&amp;TEXT(Datum_deadline, "d mmmm jjjj")&amp;" is gepasseerd.")),
    "Dit sjabloon is vervallen op "&amp;TEXT(Datum_vervaldatum, "d mmmm jjjj")&amp;"."&amp;CHAR(10)&amp;"Bezoek vlaanderen.be/cjm/nl/subsidiewijzer"&amp;CHAR(10)&amp;"om actuele subsidiedocumenten op te zoeken."),
  "Dit sjabloon dient enkel voor testdoeleinden."&amp;CHAR(10)&amp;"Niet gebruiken bij de echte "&amp;LOWER(Sjabloon_fase)&amp;".")</f>
        <v>Het document werd nog niet volledig (correct) ingevuld
en mag niet ingediend worden.</v>
      </c>
      <c r="I13" s="170"/>
      <c r="J13" s="170"/>
      <c r="M13" s="125"/>
    </row>
    <row r="14" spans="1:13" ht="17.399999999999999" customHeight="1" x14ac:dyDescent="0.3">
      <c r="B14" s="28"/>
      <c r="G14" s="169"/>
      <c r="H14" s="170"/>
      <c r="I14" s="170"/>
      <c r="J14" s="170"/>
    </row>
    <row r="15" spans="1:13" ht="17.399999999999999" customHeight="1" x14ac:dyDescent="0.3">
      <c r="G15" s="169"/>
      <c r="H15" s="170"/>
      <c r="I15" s="170"/>
      <c r="J15" s="170"/>
    </row>
    <row r="16" spans="1:13" ht="17.399999999999999" customHeight="1" x14ac:dyDescent="0.3">
      <c r="G16" s="169"/>
      <c r="H16" s="170"/>
      <c r="I16" s="170"/>
      <c r="J16" s="170"/>
    </row>
    <row r="17" spans="1:13" ht="17.399999999999999" customHeight="1" x14ac:dyDescent="0.3">
      <c r="G17" s="169"/>
      <c r="H17" s="170"/>
      <c r="I17" s="170"/>
      <c r="J17" s="170"/>
    </row>
    <row r="18" spans="1:13" ht="17.399999999999999" customHeight="1" x14ac:dyDescent="0.3">
      <c r="M18" s="125"/>
    </row>
    <row r="19" spans="1:13" x14ac:dyDescent="0.3">
      <c r="M19" s="125">
        <f>SUM(M7:M12)</f>
        <v>8</v>
      </c>
    </row>
    <row r="20" spans="1:13" x14ac:dyDescent="0.3">
      <c r="A20" s="26"/>
      <c r="B20" s="26"/>
      <c r="C20" s="26"/>
      <c r="D20" s="26"/>
      <c r="E20" s="26"/>
      <c r="F20" s="26"/>
      <c r="G20" s="26"/>
      <c r="H20" s="26"/>
      <c r="I20" s="26"/>
      <c r="J20" s="26"/>
      <c r="K20" s="26"/>
      <c r="L20" s="43"/>
      <c r="M20" t="s">
        <v>6</v>
      </c>
    </row>
  </sheetData>
  <sheetProtection algorithmName="SHA-512" hashValue="Cso0YbdcfPL7c3Z9nkB54h2NbVdZQEtqbX6kOheyLjTOk0R4g4MVrTQyvp/V0PWpeTWJ5yBrPkI/CtGggqmDxQ==" saltValue="0PVEGuqG21hWRHdVHqNwaA==" spinCount="100000" sheet="1" objects="1" scenarios="1" selectLockedCells="1"/>
  <mergeCells count="2">
    <mergeCell ref="G13:G17"/>
    <mergeCell ref="H13:J17"/>
  </mergeCells>
  <conditionalFormatting sqref="C7 F7 E7:E9 D7:D10 F9 C9:C10 E10:F10 C11:F12">
    <cfRule type="expression" dxfId="13" priority="1">
      <formula>$M7="nvt"</formula>
    </cfRule>
    <cfRule type="expression" dxfId="12" priority="1831">
      <formula>$M7&lt;&gt;0</formula>
    </cfRule>
    <cfRule type="expression" dxfId="11" priority="1832">
      <formula>$M7=0</formula>
    </cfRule>
  </conditionalFormatting>
  <conditionalFormatting sqref="C8 F8">
    <cfRule type="expression" dxfId="10" priority="1875">
      <formula>$M13="nvt"</formula>
    </cfRule>
    <cfRule type="expression" dxfId="9" priority="1876">
      <formula>$M13&lt;&gt;0</formula>
    </cfRule>
    <cfRule type="expression" dxfId="8" priority="1877">
      <formula>$M13=0</formula>
    </cfRule>
  </conditionalFormatting>
  <conditionalFormatting sqref="G13:J17">
    <cfRule type="expression" dxfId="7" priority="10">
      <formula>$M$19=0</formula>
    </cfRule>
    <cfRule type="expression" dxfId="6" priority="11">
      <formula>$M$19&lt;&gt;0</formula>
    </cfRule>
  </conditionalFormatting>
  <dataValidations disablePrompts="1" count="1">
    <dataValidation type="list" allowBlank="1" showInputMessage="1" showErrorMessage="1" sqref="G3" xr:uid="{8C4F6272-A10C-4046-927D-8A2F836A8010}">
      <formula1>Rol</formula1>
    </dataValidation>
  </dataValidations>
  <hyperlinks>
    <hyperlink ref="C7" location="'Werknemers zonder RSZ'!A1" display="Werkblad 'Werknemers zonder RSZ':" xr:uid="{DDA14B0E-B713-4FA5-AE7E-0967577A0BF0}"/>
    <hyperlink ref="C8" location="'Ateliers activiteiten'!A1" display="Werkblad 'Ateliers activiteiten':" xr:uid="{BB689618-DB4F-4983-BAA6-B70333AA1A41}"/>
    <hyperlink ref="C9" location="'Ateliers leslocaties'!A1" display="Werkblad 'Ateliers leslocaties':" xr:uid="{5EE21A09-BF2C-453A-B373-FED28F97402E}"/>
    <hyperlink ref="C11" location="'Gezelschappen locaties'!A1" display="Werkblad 'Gezelschappen locaties':" xr:uid="{DF064CC9-A74F-4B07-A7B1-7FC90B9945C7}"/>
    <hyperlink ref="C12" location="'Werkplaatsen activiteiten'!A1" display="Werkblad 'Werkplaatsen activiteiten':" xr:uid="{9BE0B3D2-F133-46D6-8132-D3792166D5C1}"/>
    <hyperlink ref="C10" location="'Gezelschappen activiteiten'!A1" display="Werkblad 'Gezelschappen activiteiten':" xr:uid="{AE50B811-3568-48B1-8970-267E755D2BFA}"/>
  </hyperlinks>
  <pageMargins left="0.70866141732283472" right="0.70866141732283472" top="0.74803149606299213" bottom="0.74803149606299213" header="0.31496062992125984" footer="0.31496062992125984"/>
  <pageSetup paperSize="9" scale="58" fitToHeight="0" orientation="portrait" r:id="rId1"/>
  <headerFooter>
    <oddFooter>Pagina &amp;P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9D370-5360-4393-86B7-26CE90D3D2F9}">
  <sheetPr codeName="Blad4"/>
  <dimension ref="A1:K21"/>
  <sheetViews>
    <sheetView showGridLines="0" zoomScaleNormal="100" workbookViewId="0"/>
  </sheetViews>
  <sheetFormatPr defaultColWidth="8.88671875" defaultRowHeight="14.4" x14ac:dyDescent="0.3"/>
  <cols>
    <col min="1" max="1" width="3.44140625" customWidth="1"/>
    <col min="2" max="2" width="6.5546875" customWidth="1"/>
    <col min="3" max="3" width="20" customWidth="1"/>
    <col min="4" max="4" width="28.109375" bestFit="1" customWidth="1"/>
    <col min="5" max="8" width="25" customWidth="1"/>
    <col min="9" max="11" width="19.44140625" customWidth="1"/>
  </cols>
  <sheetData>
    <row r="1" spans="1:11" s="6" customFormat="1" ht="18" customHeight="1" x14ac:dyDescent="0.3">
      <c r="D1" s="14" t="s">
        <v>8</v>
      </c>
      <c r="E1" s="7" t="s">
        <v>24</v>
      </c>
      <c r="F1" s="15" t="s">
        <v>25</v>
      </c>
      <c r="G1" s="15" t="s">
        <v>26</v>
      </c>
      <c r="H1" s="7" t="s">
        <v>27</v>
      </c>
      <c r="I1" s="15" t="s">
        <v>13</v>
      </c>
      <c r="J1" s="15" t="s">
        <v>9</v>
      </c>
      <c r="K1" s="15" t="s">
        <v>7</v>
      </c>
    </row>
    <row r="2" spans="1:11" s="6" customFormat="1" ht="36" customHeight="1" x14ac:dyDescent="0.3">
      <c r="C2" s="16" t="s">
        <v>10</v>
      </c>
      <c r="D2" s="12" t="s">
        <v>786</v>
      </c>
      <c r="E2" s="76">
        <f ca="1">_xlfn.SHEETS()-COUNTA(D4:D11)-1</f>
        <v>0</v>
      </c>
      <c r="F2" s="8" cm="1">
        <f t="array" aca="1" ref="F2" ca="1">SUMPRODUCT(--(F4:F11="Werkblad niet gevonden"))</f>
        <v>0</v>
      </c>
      <c r="G2" s="8" cm="1">
        <f t="array" aca="1" ref="G2" ca="1">SUMPRODUCT(--(G4:G11="Structuur gewijzigd"))</f>
        <v>0</v>
      </c>
      <c r="H2" s="8" cm="1">
        <f t="array" aca="1" ref="H2" ca="1">SUMPRODUCT(--(H4:H11="Werkblad verplaatst"))</f>
        <v>0</v>
      </c>
      <c r="I2" s="8">
        <f>SUM(I4:I11)</f>
        <v>8</v>
      </c>
      <c r="J2" s="8">
        <f>SUM(J4:J11)</f>
        <v>0</v>
      </c>
      <c r="K2" s="8">
        <f>SUM(K4:K11)</f>
        <v>0</v>
      </c>
    </row>
    <row r="3" spans="1:11" s="6" customFormat="1" ht="18" customHeight="1" x14ac:dyDescent="0.3">
      <c r="A3" s="171" t="s">
        <v>11</v>
      </c>
      <c r="B3" s="17" t="s">
        <v>12</v>
      </c>
      <c r="C3" s="18" t="s">
        <v>6</v>
      </c>
      <c r="D3" s="19"/>
      <c r="E3" s="20"/>
      <c r="F3" s="20"/>
      <c r="G3" s="20"/>
      <c r="H3" s="20"/>
      <c r="I3" s="20"/>
      <c r="J3" s="21"/>
      <c r="K3" s="22"/>
    </row>
    <row r="4" spans="1:11" s="6" customFormat="1" ht="18" customHeight="1" x14ac:dyDescent="0.3">
      <c r="A4" s="172"/>
      <c r="B4" s="9">
        <v>1</v>
      </c>
      <c r="C4" s="13" t="s">
        <v>614</v>
      </c>
      <c r="D4" s="12" t="s">
        <v>22</v>
      </c>
      <c r="E4" s="10" t="s">
        <v>5</v>
      </c>
      <c r="F4" s="10" t="str">
        <f t="shared" ref="F4:F11" ca="1" si="0">IFERROR(IF(_xlfn.SHEET(INDIRECT("'"&amp;$D4&amp;"'!"&amp;$C4))&lt;&gt;$B4, "", ""), "Werkblad niet gevonden")</f>
        <v/>
      </c>
      <c r="G4" s="10" t="s">
        <v>5</v>
      </c>
      <c r="H4" s="10" t="str">
        <f ca="1">IFERROR(IF(_xlfn.SHEET(INDIRECT("'"&amp;$D4&amp;"'!"&amp;$C4))&lt;&gt;$B4, "Werkblad verplaatst", ""), "")</f>
        <v/>
      </c>
      <c r="I4" s="11" t="s">
        <v>5</v>
      </c>
      <c r="J4" s="11" t="s">
        <v>5</v>
      </c>
      <c r="K4" s="11" t="s">
        <v>5</v>
      </c>
    </row>
    <row r="5" spans="1:11" s="6" customFormat="1" ht="18" customHeight="1" x14ac:dyDescent="0.3">
      <c r="A5" s="172"/>
      <c r="B5" s="9">
        <v>2</v>
      </c>
      <c r="C5" s="13" t="s">
        <v>785</v>
      </c>
      <c r="D5" s="12" t="s">
        <v>745</v>
      </c>
      <c r="E5" s="10" t="s">
        <v>5</v>
      </c>
      <c r="F5" s="10" t="str">
        <f t="shared" ca="1" si="0"/>
        <v/>
      </c>
      <c r="G5" s="10" t="str">
        <f t="shared" ref="G5:G10" ca="1" si="1">IFERROR(IF(INDIRECT("'"&amp;$D5&amp;"'!"&amp;$C5)&lt;&gt;"Controleveld", "Structuur gewijzigd", ""), "")</f>
        <v/>
      </c>
      <c r="H5" s="10" t="str">
        <f t="shared" ref="H5:H11" ca="1" si="2">IFERROR(IF(_xlfn.SHEET(INDIRECT("'"&amp;$D5&amp;"'!"&amp;$C5))&lt;&gt;$B5, "Werkblad verplaatst", ""), "")</f>
        <v/>
      </c>
      <c r="I5" s="11">
        <f>SUM('Werknemers zonder RSZ'!$R$4:$S$4)</f>
        <v>1</v>
      </c>
      <c r="J5" s="11" t="s">
        <v>5</v>
      </c>
      <c r="K5" s="11" t="s">
        <v>5</v>
      </c>
    </row>
    <row r="6" spans="1:11" s="6" customFormat="1" ht="18" customHeight="1" x14ac:dyDescent="0.3">
      <c r="A6" s="172"/>
      <c r="B6" s="9">
        <v>3</v>
      </c>
      <c r="C6" s="12" t="s">
        <v>780</v>
      </c>
      <c r="D6" s="9" t="s">
        <v>746</v>
      </c>
      <c r="E6" s="10" t="s">
        <v>5</v>
      </c>
      <c r="F6" s="10" t="str">
        <f t="shared" ca="1" si="0"/>
        <v/>
      </c>
      <c r="G6" s="10" t="str">
        <f t="shared" ca="1" si="1"/>
        <v/>
      </c>
      <c r="H6" s="10" t="str">
        <f t="shared" ca="1" si="2"/>
        <v/>
      </c>
      <c r="I6" s="11">
        <f>IF(Sjabloon_werksoort="Atelier", SUM('Ateliers activiteiten'!$I$4:$J$4), "nvt")</f>
        <v>6</v>
      </c>
      <c r="J6" s="11" t="s">
        <v>5</v>
      </c>
      <c r="K6" s="11" t="s">
        <v>5</v>
      </c>
    </row>
    <row r="7" spans="1:11" s="6" customFormat="1" ht="18" customHeight="1" x14ac:dyDescent="0.3">
      <c r="A7" s="172"/>
      <c r="B7" s="9">
        <v>4</v>
      </c>
      <c r="C7" s="12" t="s">
        <v>758</v>
      </c>
      <c r="D7" s="12" t="s">
        <v>747</v>
      </c>
      <c r="E7" s="10" t="s">
        <v>5</v>
      </c>
      <c r="F7" s="10" t="str">
        <f t="shared" ca="1" si="0"/>
        <v/>
      </c>
      <c r="G7" s="10" t="str">
        <f t="shared" ca="1" si="1"/>
        <v/>
      </c>
      <c r="H7" s="10" t="str">
        <f t="shared" ca="1" si="2"/>
        <v/>
      </c>
      <c r="I7" s="11">
        <f>IF(Sjabloon_werksoort="Atelier", SUM('Ateliers leslocaties'!$K$4:$L$4), "nvt")</f>
        <v>1</v>
      </c>
      <c r="J7" s="11" t="s">
        <v>5</v>
      </c>
      <c r="K7" s="11" t="s">
        <v>5</v>
      </c>
    </row>
    <row r="8" spans="1:11" s="6" customFormat="1" ht="18" customHeight="1" x14ac:dyDescent="0.3">
      <c r="A8" s="172"/>
      <c r="B8" s="9">
        <v>5</v>
      </c>
      <c r="C8" s="12" t="s">
        <v>760</v>
      </c>
      <c r="D8" s="12" t="s">
        <v>748</v>
      </c>
      <c r="E8" s="10" t="s">
        <v>5</v>
      </c>
      <c r="F8" s="10" t="str">
        <f t="shared" ca="1" si="0"/>
        <v/>
      </c>
      <c r="G8" s="10" t="str">
        <f t="shared" ca="1" si="1"/>
        <v/>
      </c>
      <c r="H8" s="10" t="str">
        <f t="shared" ca="1" si="2"/>
        <v/>
      </c>
      <c r="I8" s="11" t="str">
        <f>IF(Sjabloon_werksoort="Gezelschap", SUM('Gezelschappen activiteiten'!$I$4:$J$4), "nvt")</f>
        <v>nvt</v>
      </c>
      <c r="J8" s="11" t="s">
        <v>5</v>
      </c>
      <c r="K8" s="11" t="s">
        <v>5</v>
      </c>
    </row>
    <row r="9" spans="1:11" s="6" customFormat="1" ht="18" customHeight="1" x14ac:dyDescent="0.3">
      <c r="A9" s="172"/>
      <c r="B9" s="9">
        <v>6</v>
      </c>
      <c r="C9" s="12" t="s">
        <v>757</v>
      </c>
      <c r="D9" s="12" t="s">
        <v>749</v>
      </c>
      <c r="E9" s="10" t="s">
        <v>5</v>
      </c>
      <c r="F9" s="10" t="str">
        <f t="shared" ca="1" si="0"/>
        <v/>
      </c>
      <c r="G9" s="10" t="str">
        <f t="shared" ca="1" si="1"/>
        <v/>
      </c>
      <c r="H9" s="10" t="str">
        <f t="shared" ca="1" si="2"/>
        <v/>
      </c>
      <c r="I9" s="11" t="str">
        <f>IF(Sjabloon_werksoort="Gezelschap", SUM('Gezelschappen locaties'!$K$4:$L$4), "nvt")</f>
        <v>nvt</v>
      </c>
      <c r="J9" s="11" t="s">
        <v>5</v>
      </c>
      <c r="K9" s="11" t="s">
        <v>5</v>
      </c>
    </row>
    <row r="10" spans="1:11" s="6" customFormat="1" ht="18" customHeight="1" x14ac:dyDescent="0.3">
      <c r="A10" s="172"/>
      <c r="B10" s="9">
        <v>7</v>
      </c>
      <c r="C10" s="12" t="s">
        <v>754</v>
      </c>
      <c r="D10" s="12" t="s">
        <v>755</v>
      </c>
      <c r="E10" s="10" t="s">
        <v>5</v>
      </c>
      <c r="F10" s="10" t="str">
        <f t="shared" ca="1" si="0"/>
        <v/>
      </c>
      <c r="G10" s="10" t="str">
        <f t="shared" ca="1" si="1"/>
        <v/>
      </c>
      <c r="H10" s="10" t="str">
        <f t="shared" ca="1" si="2"/>
        <v/>
      </c>
      <c r="I10" s="11" t="str">
        <f>IF(Sjabloon_werksoort="Werkplaats", SUM('Werkplaatsen activiteiten'!$I$4:$J$4), "nvt")</f>
        <v>nvt</v>
      </c>
      <c r="J10" s="11" t="s">
        <v>5</v>
      </c>
      <c r="K10" s="11" t="s">
        <v>5</v>
      </c>
    </row>
    <row r="11" spans="1:11" s="6" customFormat="1" ht="18" customHeight="1" x14ac:dyDescent="0.3">
      <c r="A11" s="172"/>
      <c r="B11" s="9">
        <v>8</v>
      </c>
      <c r="C11" s="12" t="s">
        <v>615</v>
      </c>
      <c r="D11" s="12" t="s">
        <v>23</v>
      </c>
      <c r="E11" s="10" t="s">
        <v>5</v>
      </c>
      <c r="F11" s="10" t="str">
        <f t="shared" ca="1" si="0"/>
        <v/>
      </c>
      <c r="G11" s="10" t="s">
        <v>5</v>
      </c>
      <c r="H11" s="10" t="str">
        <f t="shared" ca="1" si="2"/>
        <v/>
      </c>
      <c r="I11" s="11" t="s">
        <v>5</v>
      </c>
      <c r="J11" s="11" t="s">
        <v>5</v>
      </c>
      <c r="K11" s="11" t="s">
        <v>5</v>
      </c>
    </row>
    <row r="13" spans="1:11" x14ac:dyDescent="0.3">
      <c r="C13" s="16" t="s">
        <v>38</v>
      </c>
      <c r="D13" s="149">
        <v>44197</v>
      </c>
    </row>
    <row r="14" spans="1:11" x14ac:dyDescent="0.3">
      <c r="C14" s="16" t="s">
        <v>39</v>
      </c>
      <c r="D14" s="149">
        <v>46022</v>
      </c>
    </row>
    <row r="15" spans="1:11" x14ac:dyDescent="0.3">
      <c r="C15" s="16" t="s">
        <v>35</v>
      </c>
      <c r="D15" s="9">
        <v>2024</v>
      </c>
    </row>
    <row r="16" spans="1:11" x14ac:dyDescent="0.3">
      <c r="C16" s="58" t="s">
        <v>40</v>
      </c>
      <c r="D16" s="12" t="s">
        <v>49</v>
      </c>
    </row>
    <row r="17" spans="3:4" x14ac:dyDescent="0.3">
      <c r="C17" s="58" t="s">
        <v>36</v>
      </c>
      <c r="D17" s="9" t="s">
        <v>47</v>
      </c>
    </row>
    <row r="18" spans="3:4" x14ac:dyDescent="0.3">
      <c r="C18" s="16" t="s">
        <v>50</v>
      </c>
      <c r="D18" s="149">
        <v>45748</v>
      </c>
    </row>
    <row r="19" spans="3:4" x14ac:dyDescent="0.3">
      <c r="C19" s="16" t="s">
        <v>51</v>
      </c>
      <c r="D19" s="149">
        <v>45931</v>
      </c>
    </row>
    <row r="20" spans="3:4" x14ac:dyDescent="0.3">
      <c r="C20" s="58" t="s">
        <v>37</v>
      </c>
      <c r="D20" s="9" t="s">
        <v>787</v>
      </c>
    </row>
    <row r="21" spans="3:4" x14ac:dyDescent="0.3">
      <c r="C21" s="58" t="s">
        <v>740</v>
      </c>
      <c r="D21" s="150" t="s">
        <v>774</v>
      </c>
    </row>
  </sheetData>
  <sheetProtection algorithmName="SHA-512" hashValue="60pOoYJWBZLyqP6gjZEbLGTorzrn/IY5xG3oKG8f0wRI12Cb/u3wxcqKKOAARZ/7Aahk2kAJetduoHVD/qhiTA==" saltValue="rzl4c4C+z5bNjYWVstYcTA==" spinCount="100000" sheet="1" objects="1" scenarios="1"/>
  <mergeCells count="1">
    <mergeCell ref="A3:A11"/>
  </mergeCells>
  <phoneticPr fontId="17" type="noConversion"/>
  <conditionalFormatting sqref="E2:I2">
    <cfRule type="expression" dxfId="5" priority="2">
      <formula>E2&lt;&gt;0</formula>
    </cfRule>
  </conditionalFormatting>
  <conditionalFormatting sqref="E4:K11">
    <cfRule type="expression" dxfId="4" priority="1">
      <formula>E4="nvt"</formula>
    </cfRule>
  </conditionalFormatting>
  <conditionalFormatting sqref="F4:H11">
    <cfRule type="expression" dxfId="3" priority="3">
      <formula>F4&lt;&gt;""</formula>
    </cfRule>
  </conditionalFormatting>
  <conditionalFormatting sqref="I4:I11">
    <cfRule type="expression" dxfId="2" priority="4">
      <formula>I4&lt;&gt;0</formula>
    </cfRule>
  </conditionalFormatting>
  <conditionalFormatting sqref="J2:K2">
    <cfRule type="expression" dxfId="1" priority="5">
      <formula>J2&lt;&gt;0</formula>
    </cfRule>
  </conditionalFormatting>
  <conditionalFormatting sqref="J4:K11">
    <cfRule type="expression" dxfId="0" priority="8">
      <formula>J4&lt;&gt;0</formula>
    </cfRule>
  </conditionalFormatting>
  <dataValidations count="4">
    <dataValidation type="list" allowBlank="1" showInputMessage="1" showErrorMessage="1" sqref="D17" xr:uid="{9F799E74-2C33-48C3-86C6-A36393F91334}">
      <formula1>"Aanvraag,Verantwoording"</formula1>
    </dataValidation>
    <dataValidation type="list" allowBlank="1" showInputMessage="1" showErrorMessage="1" sqref="D20" xr:uid="{1BD6D519-FF41-4A8D-A2EB-1EEFA25F288B}">
      <formula1>"Test,Productie"</formula1>
    </dataValidation>
    <dataValidation type="list" allowBlank="1" showInputMessage="1" showErrorMessage="1" sqref="D16" xr:uid="{B16566AD-74EA-4EA5-8BA2-8BD42A487291}">
      <formula1>"Werking,Project"</formula1>
    </dataValidation>
    <dataValidation type="list" allowBlank="1" showInputMessage="1" showErrorMessage="1" sqref="D21" xr:uid="{E0036E4D-541A-4A20-BD2E-25EF47A3C997}">
      <formula1>"Atelier,Gezelschap,Werkplaats"</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82BC53B399E8468685C583C01D95C7" ma:contentTypeVersion="11" ma:contentTypeDescription="Een nieuw document maken." ma:contentTypeScope="" ma:versionID="ee8dce8d8a770b93aeb9ff5ecfbd44bc">
  <xsd:schema xmlns:xsd="http://www.w3.org/2001/XMLSchema" xmlns:xs="http://www.w3.org/2001/XMLSchema" xmlns:p="http://schemas.microsoft.com/office/2006/metadata/properties" xmlns:ns3="9bc6f30d-a300-4a96-9d35-d476dffbdfc4" xmlns:ns4="6bd2e08b-4ca0-4ec8-8481-300baee65fbb" targetNamespace="http://schemas.microsoft.com/office/2006/metadata/properties" ma:root="true" ma:fieldsID="87de5241de2a3684f7b4cdf6b9d07e75" ns3:_="" ns4:_="">
    <xsd:import namespace="9bc6f30d-a300-4a96-9d35-d476dffbdfc4"/>
    <xsd:import namespace="6bd2e08b-4ca0-4ec8-8481-300baee65fb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c6f30d-a300-4a96-9d35-d476dffbdf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2e08b-4ca0-4ec8-8481-300baee65fbb"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SharingHintHash" ma:index="1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0D7AF4C5-43EF-4C97-86AF-3F758F48A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c6f30d-a300-4a96-9d35-d476dffbdfc4"/>
    <ds:schemaRef ds:uri="6bd2e08b-4ca0-4ec8-8481-300baee65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B5573B-D9E8-45BE-995F-136EC4E70784}">
  <ds:schemaRefs>
    <ds:schemaRef ds:uri="http://purl.org/dc/dcmitype/"/>
    <ds:schemaRef ds:uri="6bd2e08b-4ca0-4ec8-8481-300baee65fbb"/>
    <ds:schemaRef ds:uri="http://purl.org/dc/terms/"/>
    <ds:schemaRef ds:uri="http://schemas.microsoft.com/office/infopath/2007/PartnerControls"/>
    <ds:schemaRef ds:uri="http://schemas.microsoft.com/office/2006/documentManagement/types"/>
    <ds:schemaRef ds:uri="http://purl.org/dc/elements/1.1/"/>
    <ds:schemaRef ds:uri="9bc6f30d-a300-4a96-9d35-d476dffbdfc4"/>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3F2E089-55CE-4CD1-9322-BCE64361CEAE}">
  <ds:schemaRefs>
    <ds:schemaRef ds:uri="http://schemas.microsoft.com/sharepoint/v3/contenttype/forms"/>
  </ds:schemaRefs>
</ds:datastoreItem>
</file>

<file path=customXml/itemProps4.xml><?xml version="1.0" encoding="utf-8"?>
<ds:datastoreItem xmlns:ds="http://schemas.openxmlformats.org/officeDocument/2006/customXml" ds:itemID="{30618B8B-EB76-45BD-85D2-1820FAAD0C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12</vt:i4>
      </vt:variant>
    </vt:vector>
  </HeadingPairs>
  <TitlesOfParts>
    <vt:vector size="21" baseType="lpstr">
      <vt:lpstr>Vooraf</vt:lpstr>
      <vt:lpstr>Werknemers zonder RSZ</vt:lpstr>
      <vt:lpstr>Ateliers activiteiten</vt:lpstr>
      <vt:lpstr>Ateliers leslocaties</vt:lpstr>
      <vt:lpstr>Gezelschappen activiteiten</vt:lpstr>
      <vt:lpstr>Gezelschappen locaties</vt:lpstr>
      <vt:lpstr>Werkplaatsen activiteiten</vt:lpstr>
      <vt:lpstr>Samenvatting</vt:lpstr>
      <vt:lpstr>Controleblad</vt:lpstr>
      <vt:lpstr>Controleblad!Afdrukbereik</vt:lpstr>
      <vt:lpstr>Datum_beleidsperiode_begin</vt:lpstr>
      <vt:lpstr>Datum_beleidsperiode_einde</vt:lpstr>
      <vt:lpstr>Datum_deadline</vt:lpstr>
      <vt:lpstr>Datum_vervaldatum</vt:lpstr>
      <vt:lpstr>Datum_werkingsjaar</vt:lpstr>
      <vt:lpstr>Sjabloon_fase</vt:lpstr>
      <vt:lpstr>Sjabloon_status</vt:lpstr>
      <vt:lpstr>Sjabloon_subsidiesoort</vt:lpstr>
      <vt:lpstr>Sjabloon_werksoort</vt:lpstr>
      <vt:lpstr>Sjabloonversie</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Perz, Andrzej</dc:creator>
  <cp:lastModifiedBy>Dusoleil Simon</cp:lastModifiedBy>
  <cp:lastPrinted>2021-11-25T09:15:53Z</cp:lastPrinted>
  <dcterms:created xsi:type="dcterms:W3CDTF">2019-12-10T09:07:32Z</dcterms:created>
  <dcterms:modified xsi:type="dcterms:W3CDTF">2024-12-03T13:26:15Z</dcterms:modified>
  <cp:version>circws_verantw_inh_v1</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0x010100EC82BC53B399E8468685C583C01D95C7</vt:lpwstr>
  </property>
</Properties>
</file>